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8" activeTab="0"/>
  </bookViews>
  <sheets>
    <sheet name="14 л_з" sheetId="1" r:id="rId1"/>
  </sheets>
  <definedNames>
    <definedName name="Excel_BuiltIn_Print_Area_3">#REF!</definedName>
    <definedName name="_xlnm.Print_Area" localSheetId="0">'14 л_з'!$A$1:$BK$47</definedName>
  </definedNames>
  <calcPr fullCalcOnLoad="1"/>
</workbook>
</file>

<file path=xl/sharedStrings.xml><?xml version="1.0" encoding="utf-8"?>
<sst xmlns="http://schemas.openxmlformats.org/spreadsheetml/2006/main" count="259" uniqueCount="102">
  <si>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</si>
  <si>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</si>
  <si>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</si>
  <si>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</si>
  <si>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</si>
  <si>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</si>
  <si>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</si>
  <si>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ул. Гвардейская, 1</t>
  </si>
  <si>
    <t>ул. Физкультурников, 37</t>
  </si>
  <si>
    <t>ул. Физкультурников, 39</t>
  </si>
  <si>
    <t>ул. Физкультурников, 43</t>
  </si>
  <si>
    <t>I. Содержание помещений общего пользования</t>
  </si>
  <si>
    <t>1. Подметание полов во всех помещениях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</si>
  <si>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</si>
  <si>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</si>
  <si>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</si>
  <si>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</si>
  <si>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</si>
  <si>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</si>
  <si>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</si>
  <si>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</si>
  <si>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</si>
  <si>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</si>
  <si>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</si>
  <si>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</si>
  <si>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</si>
  <si>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</si>
  <si>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</si>
  <si>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</si>
  <si>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</si>
  <si>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</si>
  <si>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</si>
  <si>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</si>
  <si>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</si>
  <si>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</si>
  <si>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</si>
  <si>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</si>
  <si>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</si>
  <si>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</si>
  <si>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</si>
  <si>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</si>
  <si>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</si>
  <si>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</si>
  <si>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</si>
  <si>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</si>
  <si>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</si>
  <si>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Жилой район Майская горка</t>
  </si>
  <si>
    <t>Кооперативная, 17</t>
  </si>
  <si>
    <t>Красной звезды, 1 корп.1</t>
  </si>
  <si>
    <t>Почтовая, 11</t>
  </si>
  <si>
    <t>Почтовая, 19</t>
  </si>
  <si>
    <t>Чкалова, 16</t>
  </si>
  <si>
    <t>Чкалова, 14</t>
  </si>
  <si>
    <t>Чкалова, 10</t>
  </si>
  <si>
    <t>Чкалова, 25</t>
  </si>
  <si>
    <t>Октябрят, 30</t>
  </si>
  <si>
    <t>Почтовая, 7 корп.1</t>
  </si>
  <si>
    <t>Чкалова, 5</t>
  </si>
  <si>
    <t>Октябрят, 20</t>
  </si>
  <si>
    <t>Октябрят, 22</t>
  </si>
  <si>
    <t>дерев неблагоуст без центр отопл с газом</t>
  </si>
  <si>
    <t>Ленина,8 корп.1</t>
  </si>
  <si>
    <t>Чкалова ,13</t>
  </si>
  <si>
    <t>Овощная, 12 корп.1</t>
  </si>
  <si>
    <t>Емельяна Пугачева, 6</t>
  </si>
  <si>
    <t>Емельяна Пугачева, 10 корп.1</t>
  </si>
  <si>
    <t>Калинина, 17</t>
  </si>
  <si>
    <t>Калинина, 14</t>
  </si>
  <si>
    <t>Ленина, 8</t>
  </si>
  <si>
    <t>Ленина, 18</t>
  </si>
  <si>
    <t>Ленина, 22 корп.1</t>
  </si>
  <si>
    <t>Ленина, 24</t>
  </si>
  <si>
    <t>Полюсния, 1</t>
  </si>
  <si>
    <t>Почтовая, 4</t>
  </si>
  <si>
    <t>Почтовая, 8</t>
  </si>
  <si>
    <t>Почтовая, 1</t>
  </si>
  <si>
    <t>Почтовая, 6</t>
  </si>
  <si>
    <t>Калинина, 29 корп.1</t>
  </si>
  <si>
    <t>двухэтажные деревянные  жилые дома без канализ с газоснабж износ 65%</t>
  </si>
  <si>
    <t>ленина 10</t>
  </si>
  <si>
    <t>двухэтажные деревянные неблагоустроенные жилые дома без канализации</t>
  </si>
  <si>
    <t>Емельяна Пугачева,8</t>
  </si>
  <si>
    <t>Емельяна Пугачева,10</t>
  </si>
  <si>
    <t>Молодежная 1 корп.1</t>
  </si>
  <si>
    <t>двухэтажные деревянные благоустроенные жилые дома</t>
  </si>
  <si>
    <t>дерев неблагоуст жил дома с водопр канализ газифик ваннами без центр отопл</t>
  </si>
  <si>
    <t>двухэтажные деревянные благоустроенные жилые дома без газоснабжения</t>
  </si>
  <si>
    <t>Лот № 2</t>
  </si>
  <si>
    <t>Приложение № 2</t>
  </si>
  <si>
    <t>к Извещению о проведении</t>
  </si>
  <si>
    <t>открытого конкурса</t>
  </si>
  <si>
    <t>5 раз(а) в неделю</t>
  </si>
  <si>
    <t>2 раз(а) в неделю</t>
  </si>
  <si>
    <t>1 раз(а) в месяц</t>
  </si>
  <si>
    <t>3 раз(а) в неделю</t>
  </si>
  <si>
    <t>по мере необходимости</t>
  </si>
  <si>
    <t>3 раз(а) в год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</si>
  <si>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</si>
  <si>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</si>
  <si>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</si>
  <si>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 жилые дома с центр отопл и газосн</t>
  </si>
  <si>
    <t>Ленина, 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</si>
</sst>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tabSelected="1" view="pageBreakPreview" zoomScaleSheetLayoutView="100" zoomScalePageLayoutView="0" workbookViewId="0" topLeftCell="A1">
      <pane xSplit="6" ySplit="9" topLeftCell="AS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W39" sqref="AW3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6.375" style="1" hidden="1" customWidth="1"/>
    <col min="9" max="9" width="5.75390625" style="5" customWidth="1"/>
    <col min="10" max="10" width="7.875" style="5" bestFit="1" customWidth="1"/>
    <col min="11" max="14" width="9.25390625" style="5" customWidth="1"/>
    <col min="15" max="15" width="20.875" style="5" customWidth="1"/>
    <col min="16" max="16" width="6.375" style="5" hidden="1" customWidth="1"/>
    <col min="17" max="17" width="5.75390625" style="5" customWidth="1"/>
    <col min="18" max="18" width="7.875" style="5" bestFit="1" customWidth="1"/>
    <col min="19" max="19" width="9.25390625" style="5" customWidth="1"/>
    <col min="20" max="20" width="21.00390625" style="1" customWidth="1"/>
    <col min="21" max="21" width="6.375" style="1" hidden="1" customWidth="1"/>
    <col min="22" max="22" width="5.75390625" style="1" customWidth="1"/>
    <col min="23" max="23" width="7.875" style="32" bestFit="1" customWidth="1"/>
    <col min="24" max="24" width="21.00390625" style="1" customWidth="1"/>
    <col min="25" max="25" width="5.75390625" style="1" customWidth="1"/>
    <col min="26" max="26" width="9.25390625" style="1" customWidth="1"/>
    <col min="27" max="27" width="21.00390625" style="1" customWidth="1"/>
    <col min="28" max="28" width="5.75390625" style="1" customWidth="1"/>
    <col min="29" max="29" width="9.25390625" style="39" customWidth="1"/>
    <col min="30" max="31" width="10.00390625" style="39" customWidth="1"/>
    <col min="32" max="32" width="21.00390625" style="1" customWidth="1"/>
    <col min="33" max="33" width="5.75390625" style="32" customWidth="1"/>
    <col min="34" max="34" width="7.875" style="32" bestFit="1" customWidth="1"/>
    <col min="35" max="35" width="9.25390625" style="32" customWidth="1"/>
    <col min="36" max="36" width="8.25390625" style="32" bestFit="1" customWidth="1"/>
    <col min="37" max="38" width="7.875" style="32" bestFit="1" customWidth="1"/>
    <col min="39" max="39" width="21.00390625" style="1" customWidth="1"/>
    <col min="40" max="40" width="5.75390625" style="1" customWidth="1"/>
    <col min="41" max="41" width="7.875" style="1" bestFit="1" customWidth="1"/>
    <col min="42" max="56" width="9.25390625" style="1" customWidth="1"/>
    <col min="57" max="58" width="9.00390625" style="1" customWidth="1"/>
    <col min="59" max="62" width="0" style="1" hidden="1" customWidth="1"/>
    <col min="63" max="63" width="10.00390625" style="1" bestFit="1" customWidth="1"/>
    <col min="64" max="128" width="9.125" style="1" customWidth="1"/>
  </cols>
  <sheetData>
    <row r="1" spans="1:14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L1" s="42" t="s">
        <v>88</v>
      </c>
      <c r="M1" s="43"/>
      <c r="N1" s="43"/>
    </row>
    <row r="2" spans="1:14" ht="16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L2" s="44" t="s">
        <v>89</v>
      </c>
      <c r="M2" s="43"/>
      <c r="N2" s="43"/>
    </row>
    <row r="3" spans="1:14" ht="16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L3" s="44" t="s">
        <v>90</v>
      </c>
      <c r="M3" s="43"/>
      <c r="N3" s="43"/>
    </row>
    <row r="4" spans="1:10" ht="16.5" customHeight="1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59"/>
    </row>
    <row r="5" spans="1:41" ht="16.5" customHeight="1">
      <c r="A5" s="2"/>
      <c r="B5" s="2"/>
      <c r="C5" s="2"/>
      <c r="D5" s="2"/>
      <c r="E5" s="2"/>
      <c r="F5" s="2"/>
      <c r="G5" s="2"/>
      <c r="H5" s="2"/>
      <c r="I5" s="41"/>
      <c r="J5" s="41"/>
      <c r="O5" s="41"/>
      <c r="P5" s="41"/>
      <c r="Q5" s="41"/>
      <c r="R5" s="41"/>
      <c r="T5" s="2"/>
      <c r="U5" s="2"/>
      <c r="V5" s="2"/>
      <c r="W5" s="33"/>
      <c r="X5" s="2"/>
      <c r="Y5" s="2"/>
      <c r="AA5" s="2"/>
      <c r="AB5" s="2"/>
      <c r="AF5" s="2"/>
      <c r="AG5" s="33"/>
      <c r="AH5" s="33"/>
      <c r="AM5" s="2"/>
      <c r="AN5" s="2"/>
      <c r="AO5" s="2"/>
    </row>
    <row r="6" spans="1:65" ht="12.75">
      <c r="A6" s="15" t="s">
        <v>87</v>
      </c>
      <c r="B6" s="15" t="s">
        <v>46</v>
      </c>
      <c r="C6" s="5"/>
      <c r="D6" s="5"/>
      <c r="E6" s="5"/>
      <c r="F6" s="5"/>
      <c r="G6" s="5"/>
      <c r="H6" s="5"/>
      <c r="T6" s="5"/>
      <c r="U6" s="5"/>
      <c r="V6" s="5"/>
      <c r="W6" s="34"/>
      <c r="X6" s="5"/>
      <c r="Y6" s="5"/>
      <c r="Z6" s="5"/>
      <c r="AA6" s="5"/>
      <c r="AB6" s="5"/>
      <c r="AC6" s="40"/>
      <c r="AD6" s="40"/>
      <c r="AE6" s="40"/>
      <c r="AF6" s="5"/>
      <c r="AG6" s="34"/>
      <c r="AH6" s="34"/>
      <c r="AI6" s="34"/>
      <c r="AJ6" s="34"/>
      <c r="AK6" s="34"/>
      <c r="AL6" s="3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18" customHeight="1">
      <c r="A7" s="56" t="s">
        <v>3</v>
      </c>
      <c r="B7" s="56"/>
      <c r="C7" s="56"/>
      <c r="D7" s="56"/>
      <c r="E7" s="56"/>
      <c r="F7" s="56"/>
      <c r="G7" s="56" t="s">
        <v>31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"/>
      <c r="BL7" s="5"/>
      <c r="BM7" s="5"/>
    </row>
    <row r="8" spans="1:65" ht="35.25" customHeight="1">
      <c r="A8" s="56"/>
      <c r="B8" s="56"/>
      <c r="C8" s="56"/>
      <c r="D8" s="56"/>
      <c r="E8" s="56"/>
      <c r="F8" s="56"/>
      <c r="G8" s="52" t="s">
        <v>84</v>
      </c>
      <c r="H8" s="53"/>
      <c r="I8" s="53"/>
      <c r="J8" s="53"/>
      <c r="K8" s="53"/>
      <c r="L8" s="53"/>
      <c r="M8" s="53"/>
      <c r="N8" s="58"/>
      <c r="O8" s="52" t="s">
        <v>86</v>
      </c>
      <c r="P8" s="53"/>
      <c r="Q8" s="53"/>
      <c r="R8" s="53"/>
      <c r="S8" s="58"/>
      <c r="T8" s="54" t="s">
        <v>100</v>
      </c>
      <c r="U8" s="55"/>
      <c r="V8" s="55"/>
      <c r="W8" s="55"/>
      <c r="X8" s="52" t="s">
        <v>78</v>
      </c>
      <c r="Y8" s="53"/>
      <c r="Z8" s="53"/>
      <c r="AA8" s="52" t="s">
        <v>80</v>
      </c>
      <c r="AB8" s="53"/>
      <c r="AC8" s="53"/>
      <c r="AD8" s="53"/>
      <c r="AE8" s="58"/>
      <c r="AF8" s="52" t="s">
        <v>85</v>
      </c>
      <c r="AG8" s="53"/>
      <c r="AH8" s="53"/>
      <c r="AI8" s="53"/>
      <c r="AJ8" s="53"/>
      <c r="AK8" s="53"/>
      <c r="AL8" s="53"/>
      <c r="AM8" s="52" t="s">
        <v>60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8"/>
      <c r="BG8" s="57"/>
      <c r="BH8" s="57"/>
      <c r="BI8" s="57"/>
      <c r="BJ8" s="57"/>
      <c r="BK8" s="5"/>
      <c r="BL8" s="5"/>
      <c r="BM8" s="5"/>
    </row>
    <row r="9" spans="1:62" s="5" customFormat="1" ht="33.75">
      <c r="A9" s="56"/>
      <c r="B9" s="56"/>
      <c r="C9" s="56"/>
      <c r="D9" s="56"/>
      <c r="E9" s="56"/>
      <c r="F9" s="56"/>
      <c r="G9" s="3" t="s">
        <v>4</v>
      </c>
      <c r="H9" s="4" t="s">
        <v>5</v>
      </c>
      <c r="I9" s="4" t="s">
        <v>6</v>
      </c>
      <c r="J9" s="4" t="s">
        <v>47</v>
      </c>
      <c r="K9" s="4" t="s">
        <v>52</v>
      </c>
      <c r="L9" s="4" t="s">
        <v>53</v>
      </c>
      <c r="M9" s="4" t="s">
        <v>50</v>
      </c>
      <c r="N9" s="4" t="s">
        <v>51</v>
      </c>
      <c r="O9" s="3" t="s">
        <v>4</v>
      </c>
      <c r="P9" s="4" t="s">
        <v>5</v>
      </c>
      <c r="Q9" s="4" t="s">
        <v>6</v>
      </c>
      <c r="R9" s="4" t="s">
        <v>49</v>
      </c>
      <c r="S9" s="4" t="s">
        <v>48</v>
      </c>
      <c r="T9" s="3" t="s">
        <v>4</v>
      </c>
      <c r="U9" s="4" t="s">
        <v>5</v>
      </c>
      <c r="V9" s="4" t="s">
        <v>6</v>
      </c>
      <c r="W9" s="4" t="s">
        <v>54</v>
      </c>
      <c r="X9" s="3" t="s">
        <v>4</v>
      </c>
      <c r="Y9" s="4" t="s">
        <v>6</v>
      </c>
      <c r="Z9" s="4" t="s">
        <v>79</v>
      </c>
      <c r="AA9" s="3" t="s">
        <v>4</v>
      </c>
      <c r="AB9" s="4" t="s">
        <v>6</v>
      </c>
      <c r="AC9" s="4" t="s">
        <v>81</v>
      </c>
      <c r="AD9" s="4" t="s">
        <v>82</v>
      </c>
      <c r="AE9" s="4" t="s">
        <v>83</v>
      </c>
      <c r="AF9" s="3" t="s">
        <v>4</v>
      </c>
      <c r="AG9" s="4" t="s">
        <v>6</v>
      </c>
      <c r="AH9" s="4" t="s">
        <v>55</v>
      </c>
      <c r="AI9" s="4" t="s">
        <v>56</v>
      </c>
      <c r="AJ9" s="4" t="s">
        <v>57</v>
      </c>
      <c r="AK9" s="4" t="s">
        <v>58</v>
      </c>
      <c r="AL9" s="4" t="s">
        <v>59</v>
      </c>
      <c r="AM9" s="3" t="s">
        <v>4</v>
      </c>
      <c r="AN9" s="4" t="s">
        <v>6</v>
      </c>
      <c r="AO9" s="4" t="s">
        <v>61</v>
      </c>
      <c r="AP9" s="4" t="s">
        <v>62</v>
      </c>
      <c r="AQ9" s="4" t="s">
        <v>63</v>
      </c>
      <c r="AR9" s="4" t="s">
        <v>64</v>
      </c>
      <c r="AS9" s="4" t="s">
        <v>65</v>
      </c>
      <c r="AT9" s="4" t="s">
        <v>66</v>
      </c>
      <c r="AU9" s="4" t="s">
        <v>67</v>
      </c>
      <c r="AV9" s="4" t="s">
        <v>68</v>
      </c>
      <c r="AW9" s="4" t="s">
        <v>101</v>
      </c>
      <c r="AX9" s="4" t="s">
        <v>69</v>
      </c>
      <c r="AY9" s="4" t="s">
        <v>70</v>
      </c>
      <c r="AZ9" s="4" t="s">
        <v>71</v>
      </c>
      <c r="BA9" s="4" t="s">
        <v>72</v>
      </c>
      <c r="BB9" s="4" t="s">
        <v>73</v>
      </c>
      <c r="BC9" s="4" t="s">
        <v>74</v>
      </c>
      <c r="BD9" s="4" t="s">
        <v>75</v>
      </c>
      <c r="BE9" s="4" t="s">
        <v>76</v>
      </c>
      <c r="BF9" s="4" t="s">
        <v>77</v>
      </c>
      <c r="BG9" s="4" t="s">
        <v>7</v>
      </c>
      <c r="BH9" s="4" t="s">
        <v>8</v>
      </c>
      <c r="BI9" s="4" t="s">
        <v>9</v>
      </c>
      <c r="BJ9" s="4" t="s">
        <v>10</v>
      </c>
    </row>
    <row r="10" spans="1:65" ht="12.75">
      <c r="A10" s="47" t="s">
        <v>11</v>
      </c>
      <c r="B10" s="47"/>
      <c r="C10" s="47"/>
      <c r="D10" s="47"/>
      <c r="E10" s="47"/>
      <c r="F10" s="47"/>
      <c r="G10" s="17"/>
      <c r="H10" s="18">
        <f aca="true" t="shared" si="0" ref="H10:N10">SUM(H11:H14)</f>
        <v>0</v>
      </c>
      <c r="I10" s="18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7"/>
      <c r="P10" s="18">
        <f>SUM(P11:P14)</f>
        <v>0</v>
      </c>
      <c r="Q10" s="18">
        <f>SUM(Q11:Q14)</f>
        <v>0</v>
      </c>
      <c r="R10" s="13">
        <f>SUM(R11:R14)</f>
        <v>0</v>
      </c>
      <c r="S10" s="13">
        <f>SUM(S11:S14)</f>
        <v>0</v>
      </c>
      <c r="T10" s="17"/>
      <c r="U10" s="18">
        <f>SUM(U11:U14)</f>
        <v>0</v>
      </c>
      <c r="V10" s="18">
        <f>SUM(V11:V14)</f>
        <v>0</v>
      </c>
      <c r="W10" s="13">
        <f>SUM(W11:W14)</f>
        <v>0</v>
      </c>
      <c r="X10" s="17"/>
      <c r="Y10" s="18">
        <f>SUM(Y11:Y14)</f>
        <v>0</v>
      </c>
      <c r="Z10" s="13">
        <f>SUM(Z11:Z14)</f>
        <v>0</v>
      </c>
      <c r="AA10" s="17"/>
      <c r="AB10" s="18">
        <f>SUM(AB11:AB14)</f>
        <v>0</v>
      </c>
      <c r="AC10" s="13">
        <f>SUM(AC11:AC14)</f>
        <v>0</v>
      </c>
      <c r="AD10" s="13">
        <f>SUM(AD11:AD14)</f>
        <v>0</v>
      </c>
      <c r="AE10" s="13">
        <f>SUM(AE11:AE14)</f>
        <v>0</v>
      </c>
      <c r="AF10" s="17"/>
      <c r="AG10" s="35">
        <f aca="true" t="shared" si="1" ref="AG10:AL10">SUM(AG11:AG14)</f>
        <v>0</v>
      </c>
      <c r="AH10" s="13">
        <f t="shared" si="1"/>
        <v>0</v>
      </c>
      <c r="AI10" s="13">
        <f t="shared" si="1"/>
        <v>0</v>
      </c>
      <c r="AJ10" s="13">
        <f t="shared" si="1"/>
        <v>0</v>
      </c>
      <c r="AK10" s="13">
        <f t="shared" si="1"/>
        <v>0</v>
      </c>
      <c r="AL10" s="13">
        <f t="shared" si="1"/>
        <v>0</v>
      </c>
      <c r="AM10" s="17"/>
      <c r="AN10" s="18">
        <f aca="true" t="shared" si="2" ref="AN10:AS10">SUM(AN11:AN14)</f>
        <v>0</v>
      </c>
      <c r="AO10" s="13">
        <f t="shared" si="2"/>
        <v>0</v>
      </c>
      <c r="AP10" s="13">
        <f t="shared" si="2"/>
        <v>0</v>
      </c>
      <c r="AQ10" s="13">
        <f t="shared" si="2"/>
        <v>0</v>
      </c>
      <c r="AR10" s="13">
        <f t="shared" si="2"/>
        <v>0</v>
      </c>
      <c r="AS10" s="13">
        <f t="shared" si="2"/>
        <v>0</v>
      </c>
      <c r="AT10" s="13">
        <f aca="true" t="shared" si="3" ref="AT10:AZ10">SUM(AT11:AT14)</f>
        <v>0</v>
      </c>
      <c r="AU10" s="13">
        <f t="shared" si="3"/>
        <v>0</v>
      </c>
      <c r="AV10" s="13">
        <f t="shared" si="3"/>
        <v>0</v>
      </c>
      <c r="AW10" s="13">
        <f t="shared" si="3"/>
        <v>0</v>
      </c>
      <c r="AX10" s="13">
        <f t="shared" si="3"/>
        <v>0</v>
      </c>
      <c r="AY10" s="13">
        <f t="shared" si="3"/>
        <v>0</v>
      </c>
      <c r="AZ10" s="13">
        <f t="shared" si="3"/>
        <v>0</v>
      </c>
      <c r="BA10" s="13">
        <f aca="true" t="shared" si="4" ref="BA10:BF10">SUM(BA11:BA14)</f>
        <v>0</v>
      </c>
      <c r="BB10" s="13">
        <f t="shared" si="4"/>
        <v>0</v>
      </c>
      <c r="BC10" s="13">
        <f t="shared" si="4"/>
        <v>0</v>
      </c>
      <c r="BD10" s="13">
        <f t="shared" si="4"/>
        <v>0</v>
      </c>
      <c r="BE10" s="13">
        <f t="shared" si="4"/>
        <v>0</v>
      </c>
      <c r="BF10" s="13">
        <f t="shared" si="4"/>
        <v>0</v>
      </c>
      <c r="BG10" s="19">
        <v>0</v>
      </c>
      <c r="BH10" s="19">
        <f>SUM(BH11:BH14)</f>
        <v>0</v>
      </c>
      <c r="BI10" s="19">
        <f>SUM(BI11:BI14)</f>
        <v>0</v>
      </c>
      <c r="BJ10" s="19">
        <f>SUM(BJ11:BJ14)</f>
        <v>0</v>
      </c>
      <c r="BK10" s="5"/>
      <c r="BL10" s="5"/>
      <c r="BM10" s="5"/>
    </row>
    <row r="11" spans="1:65" ht="12.75">
      <c r="A11" s="48" t="s">
        <v>12</v>
      </c>
      <c r="B11" s="48"/>
      <c r="C11" s="48"/>
      <c r="D11" s="48"/>
      <c r="E11" s="48"/>
      <c r="F11" s="48"/>
      <c r="G11" s="20" t="s">
        <v>91</v>
      </c>
      <c r="H11" s="7">
        <v>0</v>
      </c>
      <c r="I11" s="7">
        <v>0</v>
      </c>
      <c r="J11" s="12">
        <f>$H$39*$H$11/100*12*J38</f>
        <v>0</v>
      </c>
      <c r="K11" s="12">
        <f>$H$39*$H$11/100*12*K38</f>
        <v>0</v>
      </c>
      <c r="L11" s="12">
        <f>$H$39*$H$11/100*12*L38</f>
        <v>0</v>
      </c>
      <c r="M11" s="12">
        <f>$H$39*$H$11/100*12*M38</f>
        <v>0</v>
      </c>
      <c r="N11" s="12">
        <f>$H$39*$H$11/100*12*N38</f>
        <v>0</v>
      </c>
      <c r="O11" s="20" t="s">
        <v>91</v>
      </c>
      <c r="P11" s="7">
        <v>0</v>
      </c>
      <c r="Q11" s="7">
        <v>0</v>
      </c>
      <c r="R11" s="12">
        <f>$H$39*$H$11/100*12*R38</f>
        <v>0</v>
      </c>
      <c r="S11" s="12">
        <f>$H$39*$H$11/100*12*S38</f>
        <v>0</v>
      </c>
      <c r="T11" s="20" t="s">
        <v>91</v>
      </c>
      <c r="U11" s="7">
        <v>0</v>
      </c>
      <c r="V11" s="7">
        <v>0</v>
      </c>
      <c r="W11" s="12">
        <f>$H$39*$H$11/100*12*W38</f>
        <v>0</v>
      </c>
      <c r="X11" s="20" t="s">
        <v>91</v>
      </c>
      <c r="Y11" s="7">
        <v>0</v>
      </c>
      <c r="Z11" s="12">
        <f>$H$39*$H$11/100*12*Z38</f>
        <v>0</v>
      </c>
      <c r="AA11" s="20" t="s">
        <v>91</v>
      </c>
      <c r="AB11" s="7">
        <v>0</v>
      </c>
      <c r="AC11" s="12">
        <f>$H$39*$H$11/100*12*AC38</f>
        <v>0</v>
      </c>
      <c r="AD11" s="12">
        <f>$H$39*$H$11/100*12*AD38</f>
        <v>0</v>
      </c>
      <c r="AE11" s="12">
        <f>$H$39*$H$11/100*12*AE38</f>
        <v>0</v>
      </c>
      <c r="AF11" s="20" t="s">
        <v>91</v>
      </c>
      <c r="AG11" s="20">
        <v>0</v>
      </c>
      <c r="AH11" s="12">
        <f>$H$39*$H$11/100*12*AH38</f>
        <v>0</v>
      </c>
      <c r="AI11" s="12">
        <f>$H$39*$H$11/100*12*AI38</f>
        <v>0</v>
      </c>
      <c r="AJ11" s="12">
        <f>$H$39*$H$11/100*12*AJ38</f>
        <v>0</v>
      </c>
      <c r="AK11" s="12">
        <f>$H$39*$H$11/100*12*AK38</f>
        <v>0</v>
      </c>
      <c r="AL11" s="12">
        <f>$H$39*$H$11/100*12*AL38</f>
        <v>0</v>
      </c>
      <c r="AM11" s="20" t="s">
        <v>91</v>
      </c>
      <c r="AN11" s="7">
        <v>0</v>
      </c>
      <c r="AO11" s="12">
        <f aca="true" t="shared" si="5" ref="AO11:BF11">$H$39*$H$11/100*12*AO38</f>
        <v>0</v>
      </c>
      <c r="AP11" s="12">
        <f t="shared" si="5"/>
        <v>0</v>
      </c>
      <c r="AQ11" s="12">
        <f t="shared" si="5"/>
        <v>0</v>
      </c>
      <c r="AR11" s="12">
        <f t="shared" si="5"/>
        <v>0</v>
      </c>
      <c r="AS11" s="12">
        <f t="shared" si="5"/>
        <v>0</v>
      </c>
      <c r="AT11" s="12">
        <f t="shared" si="5"/>
        <v>0</v>
      </c>
      <c r="AU11" s="12">
        <f t="shared" si="5"/>
        <v>0</v>
      </c>
      <c r="AV11" s="12">
        <f t="shared" si="5"/>
        <v>0</v>
      </c>
      <c r="AW11" s="12">
        <f t="shared" si="5"/>
        <v>0</v>
      </c>
      <c r="AX11" s="12">
        <f t="shared" si="5"/>
        <v>0</v>
      </c>
      <c r="AY11" s="12">
        <f t="shared" si="5"/>
        <v>0</v>
      </c>
      <c r="AZ11" s="12">
        <f t="shared" si="5"/>
        <v>0</v>
      </c>
      <c r="BA11" s="12">
        <f t="shared" si="5"/>
        <v>0</v>
      </c>
      <c r="BB11" s="12">
        <f t="shared" si="5"/>
        <v>0</v>
      </c>
      <c r="BC11" s="12">
        <f t="shared" si="5"/>
        <v>0</v>
      </c>
      <c r="BD11" s="12">
        <f t="shared" si="5"/>
        <v>0</v>
      </c>
      <c r="BE11" s="12">
        <f t="shared" si="5"/>
        <v>0</v>
      </c>
      <c r="BF11" s="12">
        <f t="shared" si="5"/>
        <v>0</v>
      </c>
      <c r="BG11" s="6">
        <v>0</v>
      </c>
      <c r="BH11" s="6">
        <v>0</v>
      </c>
      <c r="BI11" s="6">
        <v>0</v>
      </c>
      <c r="BJ11" s="6">
        <v>0</v>
      </c>
      <c r="BK11" s="5"/>
      <c r="BL11" s="5"/>
      <c r="BM11" s="5"/>
    </row>
    <row r="12" spans="1:65" ht="12.75">
      <c r="A12" s="48" t="s">
        <v>13</v>
      </c>
      <c r="B12" s="48"/>
      <c r="C12" s="48"/>
      <c r="D12" s="48"/>
      <c r="E12" s="48"/>
      <c r="F12" s="48"/>
      <c r="G12" s="20" t="s">
        <v>92</v>
      </c>
      <c r="H12" s="7">
        <v>0</v>
      </c>
      <c r="I12" s="7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20" t="s">
        <v>92</v>
      </c>
      <c r="P12" s="7">
        <v>0</v>
      </c>
      <c r="Q12" s="7">
        <v>0</v>
      </c>
      <c r="R12" s="12">
        <v>0</v>
      </c>
      <c r="S12" s="12">
        <v>0</v>
      </c>
      <c r="T12" s="20" t="s">
        <v>92</v>
      </c>
      <c r="U12" s="7">
        <v>0</v>
      </c>
      <c r="V12" s="7">
        <v>0</v>
      </c>
      <c r="W12" s="12">
        <v>0</v>
      </c>
      <c r="X12" s="20" t="s">
        <v>92</v>
      </c>
      <c r="Y12" s="7">
        <v>0</v>
      </c>
      <c r="Z12" s="12">
        <v>0</v>
      </c>
      <c r="AA12" s="20" t="s">
        <v>92</v>
      </c>
      <c r="AB12" s="7">
        <v>0</v>
      </c>
      <c r="AC12" s="12">
        <v>0</v>
      </c>
      <c r="AD12" s="12">
        <v>0</v>
      </c>
      <c r="AE12" s="12">
        <v>0</v>
      </c>
      <c r="AF12" s="20" t="s">
        <v>92</v>
      </c>
      <c r="AG12" s="20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 t="s">
        <v>92</v>
      </c>
      <c r="AN12" s="7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6">
        <v>0</v>
      </c>
      <c r="BH12" s="6">
        <v>0</v>
      </c>
      <c r="BI12" s="6">
        <v>0</v>
      </c>
      <c r="BJ12" s="6">
        <v>0</v>
      </c>
      <c r="BK12" s="5"/>
      <c r="BL12" s="5"/>
      <c r="BM12" s="5"/>
    </row>
    <row r="13" spans="1:65" ht="12.75">
      <c r="A13" s="48" t="s">
        <v>14</v>
      </c>
      <c r="B13" s="48"/>
      <c r="C13" s="48"/>
      <c r="D13" s="48"/>
      <c r="E13" s="48"/>
      <c r="F13" s="48"/>
      <c r="G13" s="20" t="s">
        <v>91</v>
      </c>
      <c r="H13" s="7">
        <v>0</v>
      </c>
      <c r="I13" s="7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20" t="s">
        <v>91</v>
      </c>
      <c r="P13" s="7">
        <v>0</v>
      </c>
      <c r="Q13" s="7">
        <v>0</v>
      </c>
      <c r="R13" s="12">
        <v>0</v>
      </c>
      <c r="S13" s="12">
        <v>0</v>
      </c>
      <c r="T13" s="20" t="s">
        <v>91</v>
      </c>
      <c r="U13" s="7">
        <v>0</v>
      </c>
      <c r="V13" s="7">
        <v>0</v>
      </c>
      <c r="W13" s="12">
        <v>0</v>
      </c>
      <c r="X13" s="20" t="s">
        <v>91</v>
      </c>
      <c r="Y13" s="7">
        <v>0</v>
      </c>
      <c r="Z13" s="12">
        <v>0</v>
      </c>
      <c r="AA13" s="20" t="s">
        <v>91</v>
      </c>
      <c r="AB13" s="7">
        <v>0</v>
      </c>
      <c r="AC13" s="12">
        <v>0</v>
      </c>
      <c r="AD13" s="12">
        <v>0</v>
      </c>
      <c r="AE13" s="12">
        <v>0</v>
      </c>
      <c r="AF13" s="20" t="s">
        <v>91</v>
      </c>
      <c r="AG13" s="20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 t="s">
        <v>91</v>
      </c>
      <c r="AN13" s="7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6">
        <v>0</v>
      </c>
      <c r="BH13" s="6">
        <v>0</v>
      </c>
      <c r="BI13" s="6">
        <v>0</v>
      </c>
      <c r="BJ13" s="6">
        <v>0</v>
      </c>
      <c r="BK13" s="5"/>
      <c r="BL13" s="5"/>
      <c r="BM13" s="5"/>
    </row>
    <row r="14" spans="1:65" ht="12.75">
      <c r="A14" s="48" t="s">
        <v>15</v>
      </c>
      <c r="B14" s="48"/>
      <c r="C14" s="48"/>
      <c r="D14" s="48"/>
      <c r="E14" s="48"/>
      <c r="F14" s="48"/>
      <c r="G14" s="20" t="s">
        <v>93</v>
      </c>
      <c r="H14" s="7">
        <v>0</v>
      </c>
      <c r="I14" s="7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20" t="s">
        <v>93</v>
      </c>
      <c r="P14" s="7">
        <v>0</v>
      </c>
      <c r="Q14" s="7">
        <v>0</v>
      </c>
      <c r="R14" s="12">
        <v>0</v>
      </c>
      <c r="S14" s="12">
        <v>0</v>
      </c>
      <c r="T14" s="20" t="s">
        <v>93</v>
      </c>
      <c r="U14" s="7">
        <v>0</v>
      </c>
      <c r="V14" s="7">
        <v>0</v>
      </c>
      <c r="W14" s="12">
        <v>0</v>
      </c>
      <c r="X14" s="20" t="s">
        <v>93</v>
      </c>
      <c r="Y14" s="7">
        <v>0</v>
      </c>
      <c r="Z14" s="12">
        <v>0</v>
      </c>
      <c r="AA14" s="20" t="s">
        <v>93</v>
      </c>
      <c r="AB14" s="7">
        <v>0</v>
      </c>
      <c r="AC14" s="12">
        <v>0</v>
      </c>
      <c r="AD14" s="12">
        <v>0</v>
      </c>
      <c r="AE14" s="12">
        <v>0</v>
      </c>
      <c r="AF14" s="20" t="s">
        <v>93</v>
      </c>
      <c r="AG14" s="20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20" t="s">
        <v>93</v>
      </c>
      <c r="AN14" s="7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6">
        <v>0</v>
      </c>
      <c r="BH14" s="6">
        <v>0</v>
      </c>
      <c r="BI14" s="6">
        <v>0</v>
      </c>
      <c r="BJ14" s="6">
        <v>0</v>
      </c>
      <c r="BK14" s="5"/>
      <c r="BL14" s="5"/>
      <c r="BM14" s="5"/>
    </row>
    <row r="15" spans="1:65" ht="23.25" customHeight="1">
      <c r="A15" s="49" t="s">
        <v>16</v>
      </c>
      <c r="B15" s="49"/>
      <c r="C15" s="49"/>
      <c r="D15" s="49"/>
      <c r="E15" s="49"/>
      <c r="F15" s="49"/>
      <c r="G15" s="21"/>
      <c r="H15" s="18">
        <f>SUM(H16:H21)</f>
        <v>51.41294050776808</v>
      </c>
      <c r="I15" s="18">
        <f aca="true" t="shared" si="6" ref="I15:N15">SUM(I16:I23)</f>
        <v>5.970000000000001</v>
      </c>
      <c r="J15" s="13">
        <f t="shared" si="6"/>
        <v>51373.044</v>
      </c>
      <c r="K15" s="13">
        <f t="shared" si="6"/>
        <v>41250.312</v>
      </c>
      <c r="L15" s="13">
        <f t="shared" si="6"/>
        <v>41013.9</v>
      </c>
      <c r="M15" s="13">
        <f t="shared" si="6"/>
        <v>48048.948000000004</v>
      </c>
      <c r="N15" s="13">
        <f t="shared" si="6"/>
        <v>64948.824</v>
      </c>
      <c r="O15" s="21"/>
      <c r="P15" s="18">
        <f>SUM(P16:P21)</f>
        <v>51.41294050776808</v>
      </c>
      <c r="Q15" s="18">
        <f>SUM(Q16:Q23)</f>
        <v>5.970000000000001</v>
      </c>
      <c r="R15" s="13">
        <f>SUM(R16:R23)</f>
        <v>51373.044</v>
      </c>
      <c r="S15" s="13">
        <f>SUM(S16:S23)</f>
        <v>41250.312</v>
      </c>
      <c r="T15" s="21"/>
      <c r="U15" s="18">
        <f>SUM(U16:U21)</f>
        <v>51.41294050776808</v>
      </c>
      <c r="V15" s="18">
        <f>SUM(V16:V23)</f>
        <v>5.970000000000001</v>
      </c>
      <c r="W15" s="35">
        <f>SUM(W16:W23)</f>
        <v>36980.56800000001</v>
      </c>
      <c r="X15" s="21"/>
      <c r="Y15" s="18">
        <f>SUM(Y16:Y23)</f>
        <v>9.940000000000001</v>
      </c>
      <c r="Z15" s="13">
        <f>SUM(Z16:Z23)</f>
        <v>55858.82399999999</v>
      </c>
      <c r="AA15" s="21"/>
      <c r="AB15" s="18">
        <f>SUM(AB16:AB23)</f>
        <v>9.940000000000001</v>
      </c>
      <c r="AC15" s="13">
        <f>SUM(AC16:AC23)</f>
        <v>40137.72</v>
      </c>
      <c r="AD15" s="13">
        <f>SUM(AD16:AD23)</f>
        <v>38825.64</v>
      </c>
      <c r="AE15" s="13">
        <f>SUM(AE16:AE23)</f>
        <v>61798.968</v>
      </c>
      <c r="AF15" s="21"/>
      <c r="AG15" s="35">
        <f aca="true" t="shared" si="7" ref="AG15:AL15">SUM(AG16:AG23)</f>
        <v>5.970000000000001</v>
      </c>
      <c r="AH15" s="35">
        <f t="shared" si="7"/>
        <v>37238.471999999994</v>
      </c>
      <c r="AI15" s="35">
        <f t="shared" si="7"/>
        <v>37560.852</v>
      </c>
      <c r="AJ15" s="35">
        <f t="shared" si="7"/>
        <v>37453.39200000001</v>
      </c>
      <c r="AK15" s="35">
        <f t="shared" si="7"/>
        <v>51172.452000000005</v>
      </c>
      <c r="AL15" s="35">
        <f t="shared" si="7"/>
        <v>51036.335999999996</v>
      </c>
      <c r="AM15" s="21"/>
      <c r="AN15" s="18">
        <f aca="true" t="shared" si="8" ref="AN15:AS15">SUM(AN16:AN23)</f>
        <v>9.940000000000001</v>
      </c>
      <c r="AO15" s="13">
        <f t="shared" si="8"/>
        <v>55536.768</v>
      </c>
      <c r="AP15" s="13">
        <f t="shared" si="8"/>
        <v>61596.191999999995</v>
      </c>
      <c r="AQ15" s="13">
        <f t="shared" si="8"/>
        <v>59878.560000000005</v>
      </c>
      <c r="AR15" s="13">
        <f t="shared" si="8"/>
        <v>39529.392</v>
      </c>
      <c r="AS15" s="13">
        <f t="shared" si="8"/>
        <v>39326.616</v>
      </c>
      <c r="AT15" s="13">
        <f aca="true" t="shared" si="9" ref="AT15:AZ15">SUM(AT16:AT23)</f>
        <v>85953.168</v>
      </c>
      <c r="AU15" s="13">
        <f t="shared" si="9"/>
        <v>49012.152</v>
      </c>
      <c r="AV15" s="13">
        <f t="shared" si="9"/>
        <v>61775.111999999994</v>
      </c>
      <c r="AW15" s="13">
        <f t="shared" si="9"/>
        <v>55298.208</v>
      </c>
      <c r="AX15" s="13">
        <f t="shared" si="9"/>
        <v>62765.13600000001</v>
      </c>
      <c r="AY15" s="13">
        <f t="shared" si="9"/>
        <v>39767.952000000005</v>
      </c>
      <c r="AZ15" s="13">
        <f t="shared" si="9"/>
        <v>61631.97600000001</v>
      </c>
      <c r="BA15" s="13">
        <f aca="true" t="shared" si="10" ref="BA15:BF15">SUM(BA16:BA23)</f>
        <v>61286.064</v>
      </c>
      <c r="BB15" s="13">
        <f t="shared" si="10"/>
        <v>53008.032</v>
      </c>
      <c r="BC15" s="13">
        <f t="shared" si="10"/>
        <v>86811.984</v>
      </c>
      <c r="BD15" s="13">
        <f t="shared" si="10"/>
        <v>39600.96</v>
      </c>
      <c r="BE15" s="13">
        <f t="shared" si="10"/>
        <v>52614.408</v>
      </c>
      <c r="BF15" s="13">
        <f t="shared" si="10"/>
        <v>61381.488000000005</v>
      </c>
      <c r="BG15" s="19" t="e">
        <f>SUM(BG16:BG21)</f>
        <v>#REF!</v>
      </c>
      <c r="BH15" s="19" t="e">
        <f>SUM(BH16:BH21)</f>
        <v>#REF!</v>
      </c>
      <c r="BI15" s="19" t="e">
        <f>SUM(BI16:BI21)</f>
        <v>#REF!</v>
      </c>
      <c r="BJ15" s="19" t="e">
        <f>SUM(BJ16:BJ21)</f>
        <v>#REF!</v>
      </c>
      <c r="BK15" s="5"/>
      <c r="BL15" s="5"/>
      <c r="BM15" s="5"/>
    </row>
    <row r="16" spans="1:65" ht="12.75">
      <c r="A16" s="48" t="s">
        <v>17</v>
      </c>
      <c r="B16" s="48"/>
      <c r="C16" s="48"/>
      <c r="D16" s="48"/>
      <c r="E16" s="48"/>
      <c r="F16" s="48"/>
      <c r="G16" s="20" t="s">
        <v>94</v>
      </c>
      <c r="H16" s="7">
        <v>0.7598226127320953</v>
      </c>
      <c r="I16" s="7">
        <v>0.19</v>
      </c>
      <c r="J16" s="12">
        <f aca="true" t="shared" si="11" ref="J16:J23">I16*$J$38*$B$44</f>
        <v>1634.9879999999998</v>
      </c>
      <c r="K16" s="12">
        <f aca="true" t="shared" si="12" ref="K16:K23">I16*$K$38*$B$44</f>
        <v>1312.8239999999998</v>
      </c>
      <c r="L16" s="12">
        <f aca="true" t="shared" si="13" ref="L16:L23">I16*$L$38*$B$44</f>
        <v>1305.3000000000002</v>
      </c>
      <c r="M16" s="12">
        <f aca="true" t="shared" si="14" ref="M16:M23">I16*$M$38*$B$44</f>
        <v>1529.1960000000001</v>
      </c>
      <c r="N16" s="12">
        <f aca="true" t="shared" si="15" ref="N16:N23">I16*$N$38*$B$44</f>
        <v>2067.0480000000002</v>
      </c>
      <c r="O16" s="20" t="s">
        <v>94</v>
      </c>
      <c r="P16" s="7">
        <v>0.7598226127320953</v>
      </c>
      <c r="Q16" s="7">
        <v>0.19</v>
      </c>
      <c r="R16" s="12">
        <f aca="true" t="shared" si="16" ref="R16:R23">Q16*$J$38*$B$44</f>
        <v>1634.9879999999998</v>
      </c>
      <c r="S16" s="12">
        <f aca="true" t="shared" si="17" ref="S16:S23">Q16*$K$38*$B$44</f>
        <v>1312.8239999999998</v>
      </c>
      <c r="T16" s="20" t="s">
        <v>94</v>
      </c>
      <c r="U16" s="7">
        <v>0.7598226127320953</v>
      </c>
      <c r="V16" s="7">
        <v>0.19</v>
      </c>
      <c r="W16" s="12">
        <f aca="true" t="shared" si="18" ref="W16:W23">V16*$W$38*$B$44</f>
        <v>1176.9360000000001</v>
      </c>
      <c r="X16" s="20" t="s">
        <v>94</v>
      </c>
      <c r="Y16" s="7">
        <v>0.21</v>
      </c>
      <c r="Z16" s="12">
        <f aca="true" t="shared" si="19" ref="Z16:Z23">Y16*$Z$38*$B$44</f>
        <v>1180.116</v>
      </c>
      <c r="AA16" s="20" t="s">
        <v>94</v>
      </c>
      <c r="AB16" s="7">
        <v>0.21</v>
      </c>
      <c r="AC16" s="12">
        <f aca="true" t="shared" si="20" ref="AC16:AC23">AB16*$AC$38*$B$44</f>
        <v>847.9799999999999</v>
      </c>
      <c r="AD16" s="12">
        <f aca="true" t="shared" si="21" ref="AD16:AD23">AB16*$AD$38*$B$44</f>
        <v>820.26</v>
      </c>
      <c r="AE16" s="12">
        <f aca="true" t="shared" si="22" ref="AE16:AE23">AB16*$AE$38*$B$44</f>
        <v>1305.612</v>
      </c>
      <c r="AF16" s="20" t="s">
        <v>94</v>
      </c>
      <c r="AG16" s="20">
        <v>0.19</v>
      </c>
      <c r="AH16" s="12">
        <f aca="true" t="shared" si="23" ref="AH16:AH23">AG16*$AH$38*$B$44</f>
        <v>1185.1439999999998</v>
      </c>
      <c r="AI16" s="12">
        <f aca="true" t="shared" si="24" ref="AI16:AI23">AG16*$AI$38*$B$44</f>
        <v>1195.404</v>
      </c>
      <c r="AJ16" s="12">
        <f aca="true" t="shared" si="25" ref="AJ16:AJ23">AG16*$AJ$38*$B$44</f>
        <v>1191.984</v>
      </c>
      <c r="AK16" s="12">
        <f aca="true" t="shared" si="26" ref="AK16:AK23">AG16*$AK$38*$B$44</f>
        <v>1628.6039999999998</v>
      </c>
      <c r="AL16" s="12">
        <f aca="true" t="shared" si="27" ref="AL16:AL23">AG16*$AL$38*$B$44</f>
        <v>1624.272</v>
      </c>
      <c r="AM16" s="20" t="s">
        <v>94</v>
      </c>
      <c r="AN16" s="7">
        <v>0.21</v>
      </c>
      <c r="AO16" s="12">
        <f aca="true" t="shared" si="28" ref="AO16:AO23">AN16*$AO$38*$B$44</f>
        <v>1173.312</v>
      </c>
      <c r="AP16" s="12">
        <f aca="true" t="shared" si="29" ref="AP16:AP23">AN16*$AP$38*$B$44</f>
        <v>1301.328</v>
      </c>
      <c r="AQ16" s="12">
        <f aca="true" t="shared" si="30" ref="AQ16:AQ23">AN16*$AQ$38*$B$44</f>
        <v>1265.04</v>
      </c>
      <c r="AR16" s="12">
        <f aca="true" t="shared" si="31" ref="AR16:AR23">AN16*$AR$38*$B$44</f>
        <v>835.1279999999999</v>
      </c>
      <c r="AS16" s="12">
        <f aca="true" t="shared" si="32" ref="AS16:AS23">AN16*$AS$38*$B$44</f>
        <v>830.8439999999999</v>
      </c>
      <c r="AT16" s="12">
        <f aca="true" t="shared" si="33" ref="AT16:AT23">AN16*$AT$38*$B$44</f>
        <v>1815.9119999999998</v>
      </c>
      <c r="AU16" s="12">
        <f aca="true" t="shared" si="34" ref="AU16:AU23">AN16*$AU$38*$B$44</f>
        <v>1035.4679999999998</v>
      </c>
      <c r="AV16" s="12">
        <f aca="true" t="shared" si="35" ref="AV16:AV23">AN16*$AV$38*$B$44</f>
        <v>1305.1079999999997</v>
      </c>
      <c r="AW16" s="12">
        <f aca="true" t="shared" si="36" ref="AW16:AW23">AN16*$AW$38*$B$44</f>
        <v>1168.272</v>
      </c>
      <c r="AX16" s="12">
        <f aca="true" t="shared" si="37" ref="AX16:AX23">AN16*$AX$38*$B$44</f>
        <v>1326.0240000000001</v>
      </c>
      <c r="AY16" s="12">
        <f aca="true" t="shared" si="38" ref="AY16:AY23">AN16*$AY$38*$B$44</f>
        <v>840.1679999999999</v>
      </c>
      <c r="AZ16" s="12">
        <f aca="true" t="shared" si="39" ref="AZ16:AZ23">AN16*$AZ$38*$B$44</f>
        <v>1302.084</v>
      </c>
      <c r="BA16" s="12">
        <f aca="true" t="shared" si="40" ref="BA16:BA23">AN16*$BA$38*$B$44</f>
        <v>1294.7759999999998</v>
      </c>
      <c r="BB16" s="12">
        <f aca="true" t="shared" si="41" ref="BB16:BB23">AN16*$BB$38*$B$44</f>
        <v>1119.888</v>
      </c>
      <c r="BC16" s="12">
        <f aca="true" t="shared" si="42" ref="BC16:BC23">AN16*$BC$38*$B$44</f>
        <v>1834.056</v>
      </c>
      <c r="BD16" s="12">
        <f aca="true" t="shared" si="43" ref="BD16:BD23">AN16*$BD$38*$B$44</f>
        <v>836.64</v>
      </c>
      <c r="BE16" s="12">
        <f aca="true" t="shared" si="44" ref="BE16:BE23">AN16*$BE$38*$B$44</f>
        <v>1111.5720000000001</v>
      </c>
      <c r="BF16" s="12">
        <f aca="true" t="shared" si="45" ref="BF16:BF23">AN16*$BF$38*$B$44</f>
        <v>1296.792</v>
      </c>
      <c r="BG16" s="6" t="e">
        <f>#REF!*#REF!/100*12*$BG$38</f>
        <v>#REF!</v>
      </c>
      <c r="BH16" s="6" t="e">
        <f>#REF!*#REF!/100*12*$BH$38</f>
        <v>#REF!</v>
      </c>
      <c r="BI16" s="6" t="e">
        <f>#REF!*#REF!/100*12*$BI$38</f>
        <v>#REF!</v>
      </c>
      <c r="BJ16" s="6" t="e">
        <f>#REF!*#REF!/100*12*$BJ$38</f>
        <v>#REF!</v>
      </c>
      <c r="BK16" s="5"/>
      <c r="BL16" s="5"/>
      <c r="BM16" s="5"/>
    </row>
    <row r="17" spans="1:65" ht="12.75">
      <c r="A17" s="48" t="s">
        <v>18</v>
      </c>
      <c r="B17" s="48"/>
      <c r="C17" s="48"/>
      <c r="D17" s="48"/>
      <c r="E17" s="48"/>
      <c r="F17" s="48"/>
      <c r="G17" s="20" t="s">
        <v>94</v>
      </c>
      <c r="H17" s="7">
        <v>6.63867871352785</v>
      </c>
      <c r="I17" s="7">
        <v>0.74</v>
      </c>
      <c r="J17" s="12">
        <f t="shared" si="11"/>
        <v>6367.848</v>
      </c>
      <c r="K17" s="12">
        <f t="shared" si="12"/>
        <v>5113.103999999999</v>
      </c>
      <c r="L17" s="12">
        <f t="shared" si="13"/>
        <v>5083.799999999999</v>
      </c>
      <c r="M17" s="12">
        <f t="shared" si="14"/>
        <v>5955.816000000001</v>
      </c>
      <c r="N17" s="12">
        <f t="shared" si="15"/>
        <v>8050.608</v>
      </c>
      <c r="O17" s="20" t="s">
        <v>94</v>
      </c>
      <c r="P17" s="7">
        <v>6.63867871352785</v>
      </c>
      <c r="Q17" s="7">
        <v>0.74</v>
      </c>
      <c r="R17" s="12">
        <f t="shared" si="16"/>
        <v>6367.848</v>
      </c>
      <c r="S17" s="12">
        <f t="shared" si="17"/>
        <v>5113.103999999999</v>
      </c>
      <c r="T17" s="45" t="s">
        <v>94</v>
      </c>
      <c r="U17" s="7">
        <v>6.63867871352785</v>
      </c>
      <c r="V17" s="7">
        <v>0.74</v>
      </c>
      <c r="W17" s="12">
        <f t="shared" si="18"/>
        <v>4583.856000000001</v>
      </c>
      <c r="X17" s="20" t="s">
        <v>94</v>
      </c>
      <c r="Y17" s="7">
        <v>0.66</v>
      </c>
      <c r="Z17" s="12">
        <f t="shared" si="19"/>
        <v>3708.9360000000006</v>
      </c>
      <c r="AA17" s="20" t="s">
        <v>94</v>
      </c>
      <c r="AB17" s="7">
        <v>0.66</v>
      </c>
      <c r="AC17" s="12">
        <f t="shared" si="20"/>
        <v>2665.08</v>
      </c>
      <c r="AD17" s="12">
        <f t="shared" si="21"/>
        <v>2577.96</v>
      </c>
      <c r="AE17" s="12">
        <f t="shared" si="22"/>
        <v>4103.352000000001</v>
      </c>
      <c r="AF17" s="20" t="s">
        <v>94</v>
      </c>
      <c r="AG17" s="20">
        <v>0.74</v>
      </c>
      <c r="AH17" s="12">
        <f t="shared" si="23"/>
        <v>4615.824</v>
      </c>
      <c r="AI17" s="12">
        <f t="shared" si="24"/>
        <v>4655.784</v>
      </c>
      <c r="AJ17" s="12">
        <f t="shared" si="25"/>
        <v>4642.464</v>
      </c>
      <c r="AK17" s="12">
        <f t="shared" si="26"/>
        <v>6342.984</v>
      </c>
      <c r="AL17" s="12">
        <f t="shared" si="27"/>
        <v>6326.111999999999</v>
      </c>
      <c r="AM17" s="20" t="s">
        <v>94</v>
      </c>
      <c r="AN17" s="7">
        <v>0.66</v>
      </c>
      <c r="AO17" s="12">
        <f t="shared" si="28"/>
        <v>3687.5520000000006</v>
      </c>
      <c r="AP17" s="12">
        <f t="shared" si="29"/>
        <v>4089.888</v>
      </c>
      <c r="AQ17" s="12">
        <f t="shared" si="30"/>
        <v>3975.84</v>
      </c>
      <c r="AR17" s="12">
        <f t="shared" si="31"/>
        <v>2624.688</v>
      </c>
      <c r="AS17" s="12">
        <f t="shared" si="32"/>
        <v>2611.224</v>
      </c>
      <c r="AT17" s="12">
        <f t="shared" si="33"/>
        <v>5707.152000000001</v>
      </c>
      <c r="AU17" s="12">
        <f t="shared" si="34"/>
        <v>3254.3280000000004</v>
      </c>
      <c r="AV17" s="12">
        <f t="shared" si="35"/>
        <v>4101.768</v>
      </c>
      <c r="AW17" s="12">
        <f t="shared" si="36"/>
        <v>3671.7120000000004</v>
      </c>
      <c r="AX17" s="12">
        <f t="shared" si="37"/>
        <v>4167.504000000001</v>
      </c>
      <c r="AY17" s="12">
        <f t="shared" si="38"/>
        <v>2640.528</v>
      </c>
      <c r="AZ17" s="12">
        <f t="shared" si="39"/>
        <v>4092.2640000000006</v>
      </c>
      <c r="BA17" s="12">
        <f t="shared" si="40"/>
        <v>4069.2960000000003</v>
      </c>
      <c r="BB17" s="12">
        <f t="shared" si="41"/>
        <v>3519.6479999999997</v>
      </c>
      <c r="BC17" s="12">
        <f t="shared" si="42"/>
        <v>5764.176</v>
      </c>
      <c r="BD17" s="12">
        <f t="shared" si="43"/>
        <v>2629.44</v>
      </c>
      <c r="BE17" s="12">
        <f t="shared" si="44"/>
        <v>3493.5120000000006</v>
      </c>
      <c r="BF17" s="12">
        <f t="shared" si="45"/>
        <v>4075.6320000000005</v>
      </c>
      <c r="BG17" s="6" t="e">
        <f>#REF!*#REF!/100*12*$BG$38</f>
        <v>#REF!</v>
      </c>
      <c r="BH17" s="6" t="e">
        <f>#REF!*#REF!/100*12*$BH$38</f>
        <v>#REF!</v>
      </c>
      <c r="BI17" s="6" t="e">
        <f>#REF!*#REF!/100*12*$BI$38</f>
        <v>#REF!</v>
      </c>
      <c r="BJ17" s="6" t="e">
        <f>#REF!*#REF!/100*12*$BJ$38</f>
        <v>#REF!</v>
      </c>
      <c r="BK17" s="5"/>
      <c r="BL17" s="5"/>
      <c r="BM17" s="5"/>
    </row>
    <row r="18" spans="1:65" ht="12.75">
      <c r="A18" s="48" t="s">
        <v>19</v>
      </c>
      <c r="B18" s="48"/>
      <c r="C18" s="48"/>
      <c r="D18" s="48"/>
      <c r="E18" s="48"/>
      <c r="F18" s="48"/>
      <c r="G18" s="20" t="s">
        <v>91</v>
      </c>
      <c r="H18" s="7">
        <v>23.528449933686996</v>
      </c>
      <c r="I18" s="7">
        <v>0.41</v>
      </c>
      <c r="J18" s="12">
        <f t="shared" si="11"/>
        <v>3528.1319999999996</v>
      </c>
      <c r="K18" s="12">
        <f t="shared" si="12"/>
        <v>2832.9359999999997</v>
      </c>
      <c r="L18" s="12">
        <f t="shared" si="13"/>
        <v>2816.7</v>
      </c>
      <c r="M18" s="12">
        <f t="shared" si="14"/>
        <v>3299.844</v>
      </c>
      <c r="N18" s="12">
        <f t="shared" si="15"/>
        <v>4460.472</v>
      </c>
      <c r="O18" s="20" t="s">
        <v>91</v>
      </c>
      <c r="P18" s="7">
        <v>23.528449933686996</v>
      </c>
      <c r="Q18" s="7">
        <v>0.41</v>
      </c>
      <c r="R18" s="12">
        <f t="shared" si="16"/>
        <v>3528.1319999999996</v>
      </c>
      <c r="S18" s="12">
        <f t="shared" si="17"/>
        <v>2832.9359999999997</v>
      </c>
      <c r="T18" s="20" t="s">
        <v>91</v>
      </c>
      <c r="U18" s="7">
        <v>23.528449933686996</v>
      </c>
      <c r="V18" s="7">
        <v>0.41</v>
      </c>
      <c r="W18" s="12">
        <f t="shared" si="18"/>
        <v>2539.7039999999997</v>
      </c>
      <c r="X18" s="20" t="s">
        <v>91</v>
      </c>
      <c r="Y18" s="7">
        <v>0.93</v>
      </c>
      <c r="Z18" s="12">
        <f t="shared" si="19"/>
        <v>5226.228</v>
      </c>
      <c r="AA18" s="20" t="s">
        <v>91</v>
      </c>
      <c r="AB18" s="7">
        <v>0.93</v>
      </c>
      <c r="AC18" s="12">
        <f t="shared" si="20"/>
        <v>3755.34</v>
      </c>
      <c r="AD18" s="12">
        <f t="shared" si="21"/>
        <v>3632.5800000000004</v>
      </c>
      <c r="AE18" s="12">
        <f t="shared" si="22"/>
        <v>5781.996</v>
      </c>
      <c r="AF18" s="20" t="s">
        <v>91</v>
      </c>
      <c r="AG18" s="20">
        <v>0.41</v>
      </c>
      <c r="AH18" s="12">
        <f t="shared" si="23"/>
        <v>2557.4159999999997</v>
      </c>
      <c r="AI18" s="12">
        <f t="shared" si="24"/>
        <v>2579.5559999999996</v>
      </c>
      <c r="AJ18" s="12">
        <f t="shared" si="25"/>
        <v>2572.1759999999995</v>
      </c>
      <c r="AK18" s="12">
        <f t="shared" si="26"/>
        <v>3514.3559999999993</v>
      </c>
      <c r="AL18" s="12">
        <f t="shared" si="27"/>
        <v>3505.0079999999994</v>
      </c>
      <c r="AM18" s="20" t="s">
        <v>91</v>
      </c>
      <c r="AN18" s="7">
        <v>0.93</v>
      </c>
      <c r="AO18" s="12">
        <f t="shared" si="28"/>
        <v>5196.0960000000005</v>
      </c>
      <c r="AP18" s="12">
        <f t="shared" si="29"/>
        <v>5763.024</v>
      </c>
      <c r="AQ18" s="12">
        <f t="shared" si="30"/>
        <v>5602.32</v>
      </c>
      <c r="AR18" s="12">
        <f t="shared" si="31"/>
        <v>3698.424</v>
      </c>
      <c r="AS18" s="12">
        <f t="shared" si="32"/>
        <v>3679.4519999999998</v>
      </c>
      <c r="AT18" s="12">
        <f t="shared" si="33"/>
        <v>8041.896000000001</v>
      </c>
      <c r="AU18" s="12">
        <f t="shared" si="34"/>
        <v>4585.644</v>
      </c>
      <c r="AV18" s="12">
        <f t="shared" si="35"/>
        <v>5779.764</v>
      </c>
      <c r="AW18" s="12">
        <f t="shared" si="36"/>
        <v>5173.776</v>
      </c>
      <c r="AX18" s="12">
        <f t="shared" si="37"/>
        <v>5872.392000000001</v>
      </c>
      <c r="AY18" s="12">
        <f t="shared" si="38"/>
        <v>3720.744</v>
      </c>
      <c r="AZ18" s="12">
        <f t="shared" si="39"/>
        <v>5766.372000000001</v>
      </c>
      <c r="BA18" s="12">
        <f t="shared" si="40"/>
        <v>5734.008</v>
      </c>
      <c r="BB18" s="12">
        <f t="shared" si="41"/>
        <v>4959.504</v>
      </c>
      <c r="BC18" s="12">
        <f t="shared" si="42"/>
        <v>8122.2480000000005</v>
      </c>
      <c r="BD18" s="12">
        <f t="shared" si="43"/>
        <v>3705.12</v>
      </c>
      <c r="BE18" s="12">
        <f t="shared" si="44"/>
        <v>4922.676000000001</v>
      </c>
      <c r="BF18" s="12">
        <f t="shared" si="45"/>
        <v>5742.936000000001</v>
      </c>
      <c r="BG18" s="6" t="e">
        <f>#REF!*#REF!/100*12*$BG$38</f>
        <v>#REF!</v>
      </c>
      <c r="BH18" s="6" t="e">
        <f>#REF!*#REF!/100*12*$BH$38</f>
        <v>#REF!</v>
      </c>
      <c r="BI18" s="6" t="e">
        <f>#REF!*#REF!/100*12*$BI$38</f>
        <v>#REF!</v>
      </c>
      <c r="BJ18" s="6" t="e">
        <f>#REF!*#REF!/100*12*$BJ$38</f>
        <v>#REF!</v>
      </c>
      <c r="BK18" s="5"/>
      <c r="BL18" s="5"/>
      <c r="BM18" s="5"/>
    </row>
    <row r="19" spans="1:65" ht="12.75">
      <c r="A19" s="48" t="s">
        <v>20</v>
      </c>
      <c r="B19" s="48"/>
      <c r="C19" s="48"/>
      <c r="D19" s="48"/>
      <c r="E19" s="48"/>
      <c r="F19" s="48"/>
      <c r="G19" s="20" t="s">
        <v>94</v>
      </c>
      <c r="H19" s="7">
        <v>0.40813328912466834</v>
      </c>
      <c r="I19" s="7">
        <v>0.28</v>
      </c>
      <c r="J19" s="12">
        <f t="shared" si="11"/>
        <v>2409.4560000000006</v>
      </c>
      <c r="K19" s="12">
        <f t="shared" si="12"/>
        <v>1934.6879999999999</v>
      </c>
      <c r="L19" s="12">
        <f t="shared" si="13"/>
        <v>1923.6000000000001</v>
      </c>
      <c r="M19" s="12">
        <f t="shared" si="14"/>
        <v>2253.552</v>
      </c>
      <c r="N19" s="12">
        <f t="shared" si="15"/>
        <v>3046.1760000000004</v>
      </c>
      <c r="O19" s="20" t="s">
        <v>94</v>
      </c>
      <c r="P19" s="7">
        <v>0.40813328912466834</v>
      </c>
      <c r="Q19" s="7">
        <v>0.28</v>
      </c>
      <c r="R19" s="12">
        <f t="shared" si="16"/>
        <v>2409.4560000000006</v>
      </c>
      <c r="S19" s="12">
        <f t="shared" si="17"/>
        <v>1934.6879999999999</v>
      </c>
      <c r="T19" s="20" t="s">
        <v>94</v>
      </c>
      <c r="U19" s="7">
        <v>0.40813328912466834</v>
      </c>
      <c r="V19" s="7">
        <v>0.28</v>
      </c>
      <c r="W19" s="12">
        <f t="shared" si="18"/>
        <v>1734.4320000000002</v>
      </c>
      <c r="X19" s="20" t="s">
        <v>94</v>
      </c>
      <c r="Y19" s="7">
        <v>0.37</v>
      </c>
      <c r="Z19" s="12">
        <f t="shared" si="19"/>
        <v>2079.2520000000004</v>
      </c>
      <c r="AA19" s="20" t="s">
        <v>94</v>
      </c>
      <c r="AB19" s="7">
        <v>0.37</v>
      </c>
      <c r="AC19" s="12">
        <f t="shared" si="20"/>
        <v>1494.06</v>
      </c>
      <c r="AD19" s="12">
        <f t="shared" si="21"/>
        <v>1445.22</v>
      </c>
      <c r="AE19" s="12">
        <f t="shared" si="22"/>
        <v>2300.364</v>
      </c>
      <c r="AF19" s="20" t="s">
        <v>94</v>
      </c>
      <c r="AG19" s="20">
        <v>0.28</v>
      </c>
      <c r="AH19" s="12">
        <f t="shared" si="23"/>
        <v>1746.5280000000002</v>
      </c>
      <c r="AI19" s="12">
        <f t="shared" si="24"/>
        <v>1761.6480000000001</v>
      </c>
      <c r="AJ19" s="12">
        <f t="shared" si="25"/>
        <v>1756.6080000000002</v>
      </c>
      <c r="AK19" s="12">
        <f t="shared" si="26"/>
        <v>2400.0480000000002</v>
      </c>
      <c r="AL19" s="12">
        <f t="shared" si="27"/>
        <v>2393.664</v>
      </c>
      <c r="AM19" s="20" t="s">
        <v>94</v>
      </c>
      <c r="AN19" s="7">
        <v>0.37</v>
      </c>
      <c r="AO19" s="12">
        <f t="shared" si="28"/>
        <v>2067.264</v>
      </c>
      <c r="AP19" s="12">
        <f t="shared" si="29"/>
        <v>2292.816</v>
      </c>
      <c r="AQ19" s="12">
        <f t="shared" si="30"/>
        <v>2228.88</v>
      </c>
      <c r="AR19" s="12">
        <f t="shared" si="31"/>
        <v>1471.416</v>
      </c>
      <c r="AS19" s="12">
        <f t="shared" si="32"/>
        <v>1463.868</v>
      </c>
      <c r="AT19" s="12">
        <f t="shared" si="33"/>
        <v>3199.464</v>
      </c>
      <c r="AU19" s="12">
        <f t="shared" si="34"/>
        <v>1824.3959999999997</v>
      </c>
      <c r="AV19" s="12">
        <f t="shared" si="35"/>
        <v>2299.4759999999997</v>
      </c>
      <c r="AW19" s="12">
        <f t="shared" si="36"/>
        <v>2058.384</v>
      </c>
      <c r="AX19" s="12">
        <f t="shared" si="37"/>
        <v>2336.3280000000004</v>
      </c>
      <c r="AY19" s="12">
        <f t="shared" si="38"/>
        <v>1480.2959999999998</v>
      </c>
      <c r="AZ19" s="12">
        <f t="shared" si="39"/>
        <v>2294.148</v>
      </c>
      <c r="BA19" s="12">
        <f t="shared" si="40"/>
        <v>2281.272</v>
      </c>
      <c r="BB19" s="12">
        <f t="shared" si="41"/>
        <v>1973.136</v>
      </c>
      <c r="BC19" s="12">
        <f t="shared" si="42"/>
        <v>3231.432</v>
      </c>
      <c r="BD19" s="12">
        <f t="shared" si="43"/>
        <v>1474.08</v>
      </c>
      <c r="BE19" s="12">
        <f t="shared" si="44"/>
        <v>1958.484</v>
      </c>
      <c r="BF19" s="12">
        <f t="shared" si="45"/>
        <v>2284.824</v>
      </c>
      <c r="BG19" s="6" t="e">
        <f>#REF!*#REF!/100*12*$BG$38</f>
        <v>#REF!</v>
      </c>
      <c r="BH19" s="6" t="e">
        <f>#REF!*#REF!/100*12*$BH$38</f>
        <v>#REF!</v>
      </c>
      <c r="BI19" s="6" t="e">
        <f>#REF!*#REF!/100*12*$BI$38</f>
        <v>#REF!</v>
      </c>
      <c r="BJ19" s="6" t="e">
        <f>#REF!*#REF!/100*12*$BJ$38</f>
        <v>#REF!</v>
      </c>
      <c r="BK19" s="5"/>
      <c r="BL19" s="5"/>
      <c r="BM19" s="5"/>
    </row>
    <row r="20" spans="1:65" ht="43.5" customHeight="1">
      <c r="A20" s="48" t="s">
        <v>33</v>
      </c>
      <c r="B20" s="48"/>
      <c r="C20" s="48"/>
      <c r="D20" s="48"/>
      <c r="E20" s="48"/>
      <c r="F20" s="48"/>
      <c r="G20" s="22" t="s">
        <v>21</v>
      </c>
      <c r="H20" s="7">
        <v>12.083350464190978</v>
      </c>
      <c r="I20" s="7">
        <v>0.68</v>
      </c>
      <c r="J20" s="12">
        <f t="shared" si="11"/>
        <v>5851.536</v>
      </c>
      <c r="K20" s="12">
        <f t="shared" si="12"/>
        <v>4698.528</v>
      </c>
      <c r="L20" s="12">
        <f t="shared" si="13"/>
        <v>4671.6</v>
      </c>
      <c r="M20" s="12">
        <f t="shared" si="14"/>
        <v>5472.912000000001</v>
      </c>
      <c r="N20" s="12">
        <f t="shared" si="15"/>
        <v>7397.856000000001</v>
      </c>
      <c r="O20" s="22" t="s">
        <v>21</v>
      </c>
      <c r="P20" s="7">
        <v>12.083350464190978</v>
      </c>
      <c r="Q20" s="7">
        <v>0.68</v>
      </c>
      <c r="R20" s="12">
        <f t="shared" si="16"/>
        <v>5851.536</v>
      </c>
      <c r="S20" s="12">
        <f t="shared" si="17"/>
        <v>4698.528</v>
      </c>
      <c r="T20" s="22" t="s">
        <v>21</v>
      </c>
      <c r="U20" s="7">
        <v>12.083350464190978</v>
      </c>
      <c r="V20" s="7">
        <v>0.68</v>
      </c>
      <c r="W20" s="12">
        <f t="shared" si="18"/>
        <v>4212.192000000001</v>
      </c>
      <c r="X20" s="22" t="s">
        <v>21</v>
      </c>
      <c r="Y20" s="7">
        <v>0.66</v>
      </c>
      <c r="Z20" s="12">
        <f t="shared" si="19"/>
        <v>3708.9360000000006</v>
      </c>
      <c r="AA20" s="22" t="s">
        <v>21</v>
      </c>
      <c r="AB20" s="7">
        <v>0.66</v>
      </c>
      <c r="AC20" s="12">
        <f t="shared" si="20"/>
        <v>2665.08</v>
      </c>
      <c r="AD20" s="12">
        <f t="shared" si="21"/>
        <v>2577.96</v>
      </c>
      <c r="AE20" s="12">
        <f t="shared" si="22"/>
        <v>4103.352000000001</v>
      </c>
      <c r="AF20" s="22" t="s">
        <v>21</v>
      </c>
      <c r="AG20" s="20">
        <v>0.68</v>
      </c>
      <c r="AH20" s="12">
        <f t="shared" si="23"/>
        <v>4241.568</v>
      </c>
      <c r="AI20" s="12">
        <f t="shared" si="24"/>
        <v>4278.2880000000005</v>
      </c>
      <c r="AJ20" s="12">
        <f t="shared" si="25"/>
        <v>4266.048000000001</v>
      </c>
      <c r="AK20" s="12">
        <f t="shared" si="26"/>
        <v>5828.688</v>
      </c>
      <c r="AL20" s="12">
        <f t="shared" si="27"/>
        <v>5813.184</v>
      </c>
      <c r="AM20" s="22" t="s">
        <v>21</v>
      </c>
      <c r="AN20" s="7">
        <v>0.66</v>
      </c>
      <c r="AO20" s="12">
        <f t="shared" si="28"/>
        <v>3687.5520000000006</v>
      </c>
      <c r="AP20" s="12">
        <f t="shared" si="29"/>
        <v>4089.888</v>
      </c>
      <c r="AQ20" s="12">
        <f t="shared" si="30"/>
        <v>3975.84</v>
      </c>
      <c r="AR20" s="12">
        <f t="shared" si="31"/>
        <v>2624.688</v>
      </c>
      <c r="AS20" s="12">
        <f t="shared" si="32"/>
        <v>2611.224</v>
      </c>
      <c r="AT20" s="12">
        <f t="shared" si="33"/>
        <v>5707.152000000001</v>
      </c>
      <c r="AU20" s="12">
        <f t="shared" si="34"/>
        <v>3254.3280000000004</v>
      </c>
      <c r="AV20" s="12">
        <f t="shared" si="35"/>
        <v>4101.768</v>
      </c>
      <c r="AW20" s="12">
        <f t="shared" si="36"/>
        <v>3671.7120000000004</v>
      </c>
      <c r="AX20" s="12">
        <f t="shared" si="37"/>
        <v>4167.504000000001</v>
      </c>
      <c r="AY20" s="12">
        <f t="shared" si="38"/>
        <v>2640.528</v>
      </c>
      <c r="AZ20" s="12">
        <f t="shared" si="39"/>
        <v>4092.2640000000006</v>
      </c>
      <c r="BA20" s="12">
        <f t="shared" si="40"/>
        <v>4069.2960000000003</v>
      </c>
      <c r="BB20" s="12">
        <f t="shared" si="41"/>
        <v>3519.6479999999997</v>
      </c>
      <c r="BC20" s="12">
        <f t="shared" si="42"/>
        <v>5764.176</v>
      </c>
      <c r="BD20" s="12">
        <f t="shared" si="43"/>
        <v>2629.44</v>
      </c>
      <c r="BE20" s="12">
        <f t="shared" si="44"/>
        <v>3493.5120000000006</v>
      </c>
      <c r="BF20" s="12">
        <f t="shared" si="45"/>
        <v>4075.6320000000005</v>
      </c>
      <c r="BG20" s="6" t="e">
        <f>#REF!*#REF!/100*12*$BG$38</f>
        <v>#REF!</v>
      </c>
      <c r="BH20" s="6" t="e">
        <f>#REF!*#REF!/100*12*$BH$38</f>
        <v>#REF!</v>
      </c>
      <c r="BI20" s="6" t="e">
        <f>#REF!*#REF!/100*12*$BI$38</f>
        <v>#REF!</v>
      </c>
      <c r="BJ20" s="6" t="e">
        <f>#REF!*#REF!/100*12*$BJ$38</f>
        <v>#REF!</v>
      </c>
      <c r="BK20" s="5"/>
      <c r="BL20" s="5"/>
      <c r="BM20" s="5"/>
    </row>
    <row r="21" spans="1:65" ht="12.75">
      <c r="A21" s="48" t="s">
        <v>34</v>
      </c>
      <c r="B21" s="48"/>
      <c r="C21" s="48"/>
      <c r="D21" s="48"/>
      <c r="E21" s="48"/>
      <c r="F21" s="48"/>
      <c r="G21" s="20" t="s">
        <v>95</v>
      </c>
      <c r="H21" s="7">
        <v>7.994505494505494</v>
      </c>
      <c r="I21" s="7">
        <v>0.93</v>
      </c>
      <c r="J21" s="12">
        <f t="shared" si="11"/>
        <v>8002.836</v>
      </c>
      <c r="K21" s="12">
        <f t="shared" si="12"/>
        <v>6425.928</v>
      </c>
      <c r="L21" s="12">
        <f t="shared" si="13"/>
        <v>6389.1</v>
      </c>
      <c r="M21" s="12">
        <f t="shared" si="14"/>
        <v>7485.012000000001</v>
      </c>
      <c r="N21" s="12">
        <f t="shared" si="15"/>
        <v>10117.656</v>
      </c>
      <c r="O21" s="20" t="s">
        <v>95</v>
      </c>
      <c r="P21" s="7">
        <v>7.994505494505494</v>
      </c>
      <c r="Q21" s="7">
        <v>0.93</v>
      </c>
      <c r="R21" s="12">
        <f t="shared" si="16"/>
        <v>8002.836</v>
      </c>
      <c r="S21" s="12">
        <f t="shared" si="17"/>
        <v>6425.928</v>
      </c>
      <c r="T21" s="20" t="s">
        <v>95</v>
      </c>
      <c r="U21" s="7">
        <v>7.994505494505494</v>
      </c>
      <c r="V21" s="7">
        <v>0.93</v>
      </c>
      <c r="W21" s="12">
        <f t="shared" si="18"/>
        <v>5760.792000000001</v>
      </c>
      <c r="X21" s="20" t="s">
        <v>95</v>
      </c>
      <c r="Y21" s="7">
        <v>0.93</v>
      </c>
      <c r="Z21" s="12">
        <f t="shared" si="19"/>
        <v>5226.228</v>
      </c>
      <c r="AA21" s="20" t="s">
        <v>95</v>
      </c>
      <c r="AB21" s="7">
        <v>0.93</v>
      </c>
      <c r="AC21" s="12">
        <f t="shared" si="20"/>
        <v>3755.34</v>
      </c>
      <c r="AD21" s="12">
        <f t="shared" si="21"/>
        <v>3632.5800000000004</v>
      </c>
      <c r="AE21" s="12">
        <f t="shared" si="22"/>
        <v>5781.996</v>
      </c>
      <c r="AF21" s="20" t="s">
        <v>95</v>
      </c>
      <c r="AG21" s="20">
        <v>0.93</v>
      </c>
      <c r="AH21" s="12">
        <f t="shared" si="23"/>
        <v>5800.968</v>
      </c>
      <c r="AI21" s="12">
        <f t="shared" si="24"/>
        <v>5851.188</v>
      </c>
      <c r="AJ21" s="12">
        <f t="shared" si="25"/>
        <v>5834.448</v>
      </c>
      <c r="AK21" s="12">
        <f t="shared" si="26"/>
        <v>7971.588</v>
      </c>
      <c r="AL21" s="12">
        <f t="shared" si="27"/>
        <v>7950.384</v>
      </c>
      <c r="AM21" s="20" t="s">
        <v>95</v>
      </c>
      <c r="AN21" s="7">
        <v>0.93</v>
      </c>
      <c r="AO21" s="12">
        <f t="shared" si="28"/>
        <v>5196.0960000000005</v>
      </c>
      <c r="AP21" s="12">
        <f t="shared" si="29"/>
        <v>5763.024</v>
      </c>
      <c r="AQ21" s="12">
        <f t="shared" si="30"/>
        <v>5602.32</v>
      </c>
      <c r="AR21" s="12">
        <f t="shared" si="31"/>
        <v>3698.424</v>
      </c>
      <c r="AS21" s="12">
        <f t="shared" si="32"/>
        <v>3679.4519999999998</v>
      </c>
      <c r="AT21" s="12">
        <f t="shared" si="33"/>
        <v>8041.896000000001</v>
      </c>
      <c r="AU21" s="12">
        <f t="shared" si="34"/>
        <v>4585.644</v>
      </c>
      <c r="AV21" s="12">
        <f t="shared" si="35"/>
        <v>5779.764</v>
      </c>
      <c r="AW21" s="12">
        <f t="shared" si="36"/>
        <v>5173.776</v>
      </c>
      <c r="AX21" s="12">
        <f t="shared" si="37"/>
        <v>5872.392000000001</v>
      </c>
      <c r="AY21" s="12">
        <f t="shared" si="38"/>
        <v>3720.744</v>
      </c>
      <c r="AZ21" s="12">
        <f t="shared" si="39"/>
        <v>5766.372000000001</v>
      </c>
      <c r="BA21" s="12">
        <f t="shared" si="40"/>
        <v>5734.008</v>
      </c>
      <c r="BB21" s="12">
        <f t="shared" si="41"/>
        <v>4959.504</v>
      </c>
      <c r="BC21" s="12">
        <f t="shared" si="42"/>
        <v>8122.2480000000005</v>
      </c>
      <c r="BD21" s="12">
        <f t="shared" si="43"/>
        <v>3705.12</v>
      </c>
      <c r="BE21" s="12">
        <f t="shared" si="44"/>
        <v>4922.676000000001</v>
      </c>
      <c r="BF21" s="12">
        <f t="shared" si="45"/>
        <v>5742.936000000001</v>
      </c>
      <c r="BG21" s="6" t="e">
        <f>#REF!*#REF!/100*12*$BG$38</f>
        <v>#REF!</v>
      </c>
      <c r="BH21" s="6" t="e">
        <f>#REF!*#REF!/100*12*$BH$38</f>
        <v>#REF!</v>
      </c>
      <c r="BI21" s="6" t="e">
        <f>#REF!*#REF!/100*12*$BI$38</f>
        <v>#REF!</v>
      </c>
      <c r="BJ21" s="6" t="e">
        <f>#REF!*#REF!/100*12*$BJ$38</f>
        <v>#REF!</v>
      </c>
      <c r="BK21" s="5"/>
      <c r="BL21" s="5"/>
      <c r="BM21" s="5"/>
    </row>
    <row r="22" spans="1:65" ht="12.75">
      <c r="A22" s="48" t="s">
        <v>35</v>
      </c>
      <c r="B22" s="48"/>
      <c r="C22" s="48"/>
      <c r="D22" s="48"/>
      <c r="E22" s="48"/>
      <c r="F22" s="48"/>
      <c r="G22" s="20" t="s">
        <v>94</v>
      </c>
      <c r="H22" s="7">
        <v>7.994505494505494</v>
      </c>
      <c r="I22" s="7">
        <v>2.74</v>
      </c>
      <c r="J22" s="12">
        <f t="shared" si="11"/>
        <v>23578.248000000003</v>
      </c>
      <c r="K22" s="12">
        <f t="shared" si="12"/>
        <v>18932.304</v>
      </c>
      <c r="L22" s="12">
        <f t="shared" si="13"/>
        <v>18823.800000000003</v>
      </c>
      <c r="M22" s="12">
        <f t="shared" si="14"/>
        <v>22052.616</v>
      </c>
      <c r="N22" s="12">
        <f t="shared" si="15"/>
        <v>29809.008</v>
      </c>
      <c r="O22" s="20" t="s">
        <v>94</v>
      </c>
      <c r="P22" s="7">
        <v>7.994505494505494</v>
      </c>
      <c r="Q22" s="7">
        <v>2.74</v>
      </c>
      <c r="R22" s="12">
        <f t="shared" si="16"/>
        <v>23578.248000000003</v>
      </c>
      <c r="S22" s="12">
        <f t="shared" si="17"/>
        <v>18932.304</v>
      </c>
      <c r="T22" s="20" t="s">
        <v>94</v>
      </c>
      <c r="U22" s="7">
        <v>7.994505494505494</v>
      </c>
      <c r="V22" s="7">
        <v>2.74</v>
      </c>
      <c r="W22" s="12">
        <f t="shared" si="18"/>
        <v>16972.656000000003</v>
      </c>
      <c r="X22" s="20" t="s">
        <v>94</v>
      </c>
      <c r="Y22" s="7">
        <v>2.97</v>
      </c>
      <c r="Z22" s="12">
        <f t="shared" si="19"/>
        <v>16690.212</v>
      </c>
      <c r="AA22" s="20" t="s">
        <v>94</v>
      </c>
      <c r="AB22" s="7">
        <v>2.97</v>
      </c>
      <c r="AC22" s="12">
        <f t="shared" si="20"/>
        <v>11992.86</v>
      </c>
      <c r="AD22" s="12">
        <f t="shared" si="21"/>
        <v>11600.82</v>
      </c>
      <c r="AE22" s="12">
        <f t="shared" si="22"/>
        <v>18465.084000000003</v>
      </c>
      <c r="AF22" s="20" t="s">
        <v>94</v>
      </c>
      <c r="AG22" s="20">
        <v>2.74</v>
      </c>
      <c r="AH22" s="12">
        <f t="shared" si="23"/>
        <v>17091.023999999998</v>
      </c>
      <c r="AI22" s="12">
        <f t="shared" si="24"/>
        <v>17238.983999999997</v>
      </c>
      <c r="AJ22" s="12">
        <f t="shared" si="25"/>
        <v>17189.664</v>
      </c>
      <c r="AK22" s="12">
        <f t="shared" si="26"/>
        <v>23486.184</v>
      </c>
      <c r="AL22" s="12">
        <f t="shared" si="27"/>
        <v>23423.712</v>
      </c>
      <c r="AM22" s="20" t="s">
        <v>94</v>
      </c>
      <c r="AN22" s="7">
        <v>2.97</v>
      </c>
      <c r="AO22" s="12">
        <f t="shared" si="28"/>
        <v>16593.984</v>
      </c>
      <c r="AP22" s="12">
        <f t="shared" si="29"/>
        <v>18404.496</v>
      </c>
      <c r="AQ22" s="12">
        <f t="shared" si="30"/>
        <v>17891.28</v>
      </c>
      <c r="AR22" s="12">
        <f t="shared" si="31"/>
        <v>11811.096000000001</v>
      </c>
      <c r="AS22" s="12">
        <f t="shared" si="32"/>
        <v>11750.508000000002</v>
      </c>
      <c r="AT22" s="12">
        <f t="shared" si="33"/>
        <v>25682.184</v>
      </c>
      <c r="AU22" s="12">
        <f t="shared" si="34"/>
        <v>14644.476</v>
      </c>
      <c r="AV22" s="12">
        <f t="shared" si="35"/>
        <v>18457.956</v>
      </c>
      <c r="AW22" s="12">
        <f t="shared" si="36"/>
        <v>16522.704</v>
      </c>
      <c r="AX22" s="12">
        <f t="shared" si="37"/>
        <v>18753.768000000004</v>
      </c>
      <c r="AY22" s="12">
        <f t="shared" si="38"/>
        <v>11882.376</v>
      </c>
      <c r="AZ22" s="12">
        <f t="shared" si="39"/>
        <v>18415.188000000002</v>
      </c>
      <c r="BA22" s="12">
        <f t="shared" si="40"/>
        <v>18311.832</v>
      </c>
      <c r="BB22" s="12">
        <f t="shared" si="41"/>
        <v>15838.416</v>
      </c>
      <c r="BC22" s="12">
        <f t="shared" si="42"/>
        <v>25938.791999999998</v>
      </c>
      <c r="BD22" s="12">
        <f t="shared" si="43"/>
        <v>11832.480000000001</v>
      </c>
      <c r="BE22" s="12">
        <f t="shared" si="44"/>
        <v>15720.804000000004</v>
      </c>
      <c r="BF22" s="12">
        <f t="shared" si="45"/>
        <v>18340.344</v>
      </c>
      <c r="BG22" s="6" t="e">
        <f>#REF!*#REF!/100*12*$BG$38</f>
        <v>#REF!</v>
      </c>
      <c r="BH22" s="6" t="e">
        <f>#REF!*#REF!/100*12*$BH$38</f>
        <v>#REF!</v>
      </c>
      <c r="BI22" s="6" t="e">
        <f>#REF!*#REF!/100*12*$BI$38</f>
        <v>#REF!</v>
      </c>
      <c r="BJ22" s="6" t="e">
        <f>#REF!*#REF!/100*12*$BJ$38</f>
        <v>#REF!</v>
      </c>
      <c r="BK22" s="5"/>
      <c r="BL22" s="5"/>
      <c r="BM22" s="5"/>
    </row>
    <row r="23" spans="1:65" ht="12.75">
      <c r="A23" s="48" t="s">
        <v>36</v>
      </c>
      <c r="B23" s="48"/>
      <c r="C23" s="48"/>
      <c r="D23" s="48"/>
      <c r="E23" s="48"/>
      <c r="F23" s="48"/>
      <c r="G23" s="20" t="s">
        <v>96</v>
      </c>
      <c r="H23" s="7">
        <v>7.994505494505494</v>
      </c>
      <c r="I23" s="7">
        <v>0</v>
      </c>
      <c r="J23" s="12">
        <f t="shared" si="11"/>
        <v>0</v>
      </c>
      <c r="K23" s="12">
        <f t="shared" si="12"/>
        <v>0</v>
      </c>
      <c r="L23" s="12">
        <f t="shared" si="13"/>
        <v>0</v>
      </c>
      <c r="M23" s="12">
        <f t="shared" si="14"/>
        <v>0</v>
      </c>
      <c r="N23" s="12">
        <f t="shared" si="15"/>
        <v>0</v>
      </c>
      <c r="O23" s="20" t="s">
        <v>96</v>
      </c>
      <c r="P23" s="7">
        <v>7.994505494505494</v>
      </c>
      <c r="Q23" s="7">
        <v>0</v>
      </c>
      <c r="R23" s="12">
        <f t="shared" si="16"/>
        <v>0</v>
      </c>
      <c r="S23" s="12">
        <f t="shared" si="17"/>
        <v>0</v>
      </c>
      <c r="T23" s="20" t="s">
        <v>96</v>
      </c>
      <c r="U23" s="7">
        <v>7.994505494505494</v>
      </c>
      <c r="V23" s="7">
        <v>0</v>
      </c>
      <c r="W23" s="12">
        <f t="shared" si="18"/>
        <v>0</v>
      </c>
      <c r="X23" s="20" t="s">
        <v>96</v>
      </c>
      <c r="Y23" s="7">
        <v>3.21</v>
      </c>
      <c r="Z23" s="12">
        <f t="shared" si="19"/>
        <v>18038.915999999997</v>
      </c>
      <c r="AA23" s="20" t="s">
        <v>96</v>
      </c>
      <c r="AB23" s="7">
        <v>3.21</v>
      </c>
      <c r="AC23" s="12">
        <f t="shared" si="20"/>
        <v>12961.98</v>
      </c>
      <c r="AD23" s="12">
        <f t="shared" si="21"/>
        <v>12538.26</v>
      </c>
      <c r="AE23" s="12">
        <f t="shared" si="22"/>
        <v>19957.212</v>
      </c>
      <c r="AF23" s="20" t="s">
        <v>96</v>
      </c>
      <c r="AG23" s="20">
        <v>0</v>
      </c>
      <c r="AH23" s="12">
        <f t="shared" si="23"/>
        <v>0</v>
      </c>
      <c r="AI23" s="12">
        <f t="shared" si="24"/>
        <v>0</v>
      </c>
      <c r="AJ23" s="12">
        <f t="shared" si="25"/>
        <v>0</v>
      </c>
      <c r="AK23" s="12">
        <f t="shared" si="26"/>
        <v>0</v>
      </c>
      <c r="AL23" s="12">
        <f t="shared" si="27"/>
        <v>0</v>
      </c>
      <c r="AM23" s="20" t="s">
        <v>96</v>
      </c>
      <c r="AN23" s="7">
        <v>3.21</v>
      </c>
      <c r="AO23" s="12">
        <f t="shared" si="28"/>
        <v>17934.912</v>
      </c>
      <c r="AP23" s="12">
        <f t="shared" si="29"/>
        <v>19891.728</v>
      </c>
      <c r="AQ23" s="12">
        <f t="shared" si="30"/>
        <v>19337.04</v>
      </c>
      <c r="AR23" s="12">
        <f t="shared" si="31"/>
        <v>12765.527999999998</v>
      </c>
      <c r="AS23" s="12">
        <f t="shared" si="32"/>
        <v>12700.044</v>
      </c>
      <c r="AT23" s="12">
        <f t="shared" si="33"/>
        <v>27757.512000000002</v>
      </c>
      <c r="AU23" s="12">
        <f t="shared" si="34"/>
        <v>15827.867999999999</v>
      </c>
      <c r="AV23" s="12">
        <f t="shared" si="35"/>
        <v>19949.507999999998</v>
      </c>
      <c r="AW23" s="12">
        <f t="shared" si="36"/>
        <v>17857.872</v>
      </c>
      <c r="AX23" s="12">
        <f t="shared" si="37"/>
        <v>20269.224000000002</v>
      </c>
      <c r="AY23" s="12">
        <f t="shared" si="38"/>
        <v>12842.568</v>
      </c>
      <c r="AZ23" s="12">
        <f t="shared" si="39"/>
        <v>19903.284000000003</v>
      </c>
      <c r="BA23" s="12">
        <f t="shared" si="40"/>
        <v>19791.575999999997</v>
      </c>
      <c r="BB23" s="12">
        <f t="shared" si="41"/>
        <v>17118.288</v>
      </c>
      <c r="BC23" s="12">
        <f t="shared" si="42"/>
        <v>28034.856</v>
      </c>
      <c r="BD23" s="12">
        <f t="shared" si="43"/>
        <v>12788.64</v>
      </c>
      <c r="BE23" s="12">
        <f t="shared" si="44"/>
        <v>16991.172</v>
      </c>
      <c r="BF23" s="12">
        <f t="shared" si="45"/>
        <v>19822.392</v>
      </c>
      <c r="BG23" s="6" t="e">
        <f>#REF!*#REF!/100*12*$BG$38</f>
        <v>#REF!</v>
      </c>
      <c r="BH23" s="6" t="e">
        <f>#REF!*#REF!/100*12*$BH$38</f>
        <v>#REF!</v>
      </c>
      <c r="BI23" s="6" t="e">
        <f>#REF!*#REF!/100*12*$BI$38</f>
        <v>#REF!</v>
      </c>
      <c r="BJ23" s="6" t="e">
        <f>#REF!*#REF!/100*12*$BJ$38</f>
        <v>#REF!</v>
      </c>
      <c r="BK23" s="5"/>
      <c r="BL23" s="5"/>
      <c r="BM23" s="5"/>
    </row>
    <row r="24" spans="1:65" ht="13.5" customHeight="1">
      <c r="A24" s="49" t="s">
        <v>22</v>
      </c>
      <c r="B24" s="49"/>
      <c r="C24" s="49"/>
      <c r="D24" s="49"/>
      <c r="E24" s="49"/>
      <c r="F24" s="49"/>
      <c r="G24" s="21"/>
      <c r="H24" s="16">
        <f aca="true" t="shared" si="46" ref="H24:N24">SUM(H25:H28)</f>
        <v>33.76989389920425</v>
      </c>
      <c r="I24" s="16">
        <f t="shared" si="46"/>
        <v>6</v>
      </c>
      <c r="J24" s="13">
        <f t="shared" si="46"/>
        <v>51631.200000000004</v>
      </c>
      <c r="K24" s="13">
        <f t="shared" si="46"/>
        <v>41457.6</v>
      </c>
      <c r="L24" s="13">
        <f t="shared" si="46"/>
        <v>41220</v>
      </c>
      <c r="M24" s="13">
        <f t="shared" si="46"/>
        <v>48290.4</v>
      </c>
      <c r="N24" s="13">
        <f t="shared" si="46"/>
        <v>65275.2</v>
      </c>
      <c r="O24" s="21"/>
      <c r="P24" s="16">
        <f>SUM(P25:P28)</f>
        <v>33.76989389920425</v>
      </c>
      <c r="Q24" s="16">
        <f>SUM(Q25:Q28)</f>
        <v>6</v>
      </c>
      <c r="R24" s="13">
        <f>SUM(R25:R28)</f>
        <v>51631.200000000004</v>
      </c>
      <c r="S24" s="13">
        <f>SUM(S25:S28)</f>
        <v>41457.6</v>
      </c>
      <c r="T24" s="21"/>
      <c r="U24" s="16">
        <f>SUM(U25:U28)</f>
        <v>33.76989389920425</v>
      </c>
      <c r="V24" s="16">
        <f>SUM(V25:V28)</f>
        <v>6</v>
      </c>
      <c r="W24" s="13">
        <f>SUM(W25:W28)</f>
        <v>37166.40000000001</v>
      </c>
      <c r="X24" s="21"/>
      <c r="Y24" s="16">
        <f>SUM(Y25:Y28)</f>
        <v>1.79</v>
      </c>
      <c r="Z24" s="13">
        <f>SUM(Z25:Z28)</f>
        <v>10059.084</v>
      </c>
      <c r="AA24" s="21"/>
      <c r="AB24" s="16">
        <f>SUM(AB25:AB28)</f>
        <v>1.79</v>
      </c>
      <c r="AC24" s="13">
        <f>SUM(AC25:AC28)</f>
        <v>7228.02</v>
      </c>
      <c r="AD24" s="13">
        <f>SUM(AD25:AD28)</f>
        <v>6991.74</v>
      </c>
      <c r="AE24" s="13">
        <f>SUM(AE25:AE28)</f>
        <v>11128.788</v>
      </c>
      <c r="AF24" s="21"/>
      <c r="AG24" s="36">
        <f aca="true" t="shared" si="47" ref="AG24:AL24">SUM(AG25:AG28)</f>
        <v>5.6</v>
      </c>
      <c r="AH24" s="13">
        <f t="shared" si="47"/>
        <v>34930.56</v>
      </c>
      <c r="AI24" s="13">
        <f t="shared" si="47"/>
        <v>35232.95999999999</v>
      </c>
      <c r="AJ24" s="13">
        <f t="shared" si="47"/>
        <v>35132.159999999996</v>
      </c>
      <c r="AK24" s="13">
        <f t="shared" si="47"/>
        <v>48000.95999999999</v>
      </c>
      <c r="AL24" s="13">
        <f t="shared" si="47"/>
        <v>47873.27999999999</v>
      </c>
      <c r="AM24" s="21"/>
      <c r="AN24" s="16">
        <f aca="true" t="shared" si="48" ref="AN24:AS24">SUM(AN25:AN28)</f>
        <v>1.79</v>
      </c>
      <c r="AO24" s="13">
        <f t="shared" si="48"/>
        <v>10001.088000000002</v>
      </c>
      <c r="AP24" s="13">
        <f t="shared" si="48"/>
        <v>11092.271999999999</v>
      </c>
      <c r="AQ24" s="13">
        <f t="shared" si="48"/>
        <v>10782.96</v>
      </c>
      <c r="AR24" s="13">
        <f t="shared" si="48"/>
        <v>7118.472</v>
      </c>
      <c r="AS24" s="13">
        <f t="shared" si="48"/>
        <v>7081.955999999999</v>
      </c>
      <c r="AT24" s="13">
        <f aca="true" t="shared" si="49" ref="AT24:BF24">SUM(AT25:AT28)</f>
        <v>15478.488000000001</v>
      </c>
      <c r="AU24" s="13">
        <f t="shared" si="49"/>
        <v>8826.132</v>
      </c>
      <c r="AV24" s="13">
        <f t="shared" si="49"/>
        <v>11124.492</v>
      </c>
      <c r="AW24" s="13">
        <f t="shared" si="49"/>
        <v>9958.127999999999</v>
      </c>
      <c r="AX24" s="13">
        <f t="shared" si="49"/>
        <v>11302.776</v>
      </c>
      <c r="AY24" s="13">
        <f t="shared" si="49"/>
        <v>7161.431999999999</v>
      </c>
      <c r="AZ24" s="13">
        <f t="shared" si="49"/>
        <v>11098.716</v>
      </c>
      <c r="BA24" s="13">
        <f t="shared" si="49"/>
        <v>11036.423999999997</v>
      </c>
      <c r="BB24" s="13">
        <f t="shared" si="49"/>
        <v>9545.712</v>
      </c>
      <c r="BC24" s="13">
        <f t="shared" si="49"/>
        <v>15633.143999999998</v>
      </c>
      <c r="BD24" s="13">
        <f t="shared" si="49"/>
        <v>7131.36</v>
      </c>
      <c r="BE24" s="13">
        <f t="shared" si="49"/>
        <v>9474.828000000001</v>
      </c>
      <c r="BF24" s="13">
        <f t="shared" si="49"/>
        <v>11053.608</v>
      </c>
      <c r="BG24" s="19" t="e">
        <f>SUM(BG25:BG28)</f>
        <v>#REF!</v>
      </c>
      <c r="BH24" s="19" t="e">
        <f>SUM(BH25:BH28)</f>
        <v>#REF!</v>
      </c>
      <c r="BI24" s="19" t="e">
        <f>SUM(BI25:BI28)</f>
        <v>#REF!</v>
      </c>
      <c r="BJ24" s="19" t="e">
        <f>SUM(BJ25:BJ28)</f>
        <v>#REF!</v>
      </c>
      <c r="BK24" s="5"/>
      <c r="BL24" s="5"/>
      <c r="BM24" s="5"/>
    </row>
    <row r="25" spans="1:65" ht="12.75">
      <c r="A25" s="48" t="s">
        <v>37</v>
      </c>
      <c r="B25" s="48"/>
      <c r="C25" s="48"/>
      <c r="D25" s="48"/>
      <c r="E25" s="48"/>
      <c r="F25" s="48"/>
      <c r="G25" s="20" t="s">
        <v>23</v>
      </c>
      <c r="H25" s="7">
        <v>0.3445907540735127</v>
      </c>
      <c r="I25" s="7">
        <v>0</v>
      </c>
      <c r="J25" s="12">
        <f>I25*$J$38*$B$44</f>
        <v>0</v>
      </c>
      <c r="K25" s="12">
        <f>I25*$K$38*$B$44</f>
        <v>0</v>
      </c>
      <c r="L25" s="12">
        <f>I25*$L$38*$B$44</f>
        <v>0</v>
      </c>
      <c r="M25" s="12">
        <f>I25*$M$38*$B$44</f>
        <v>0</v>
      </c>
      <c r="N25" s="12">
        <f>I25*$N$38*$B$44</f>
        <v>0</v>
      </c>
      <c r="O25" s="20" t="s">
        <v>23</v>
      </c>
      <c r="P25" s="7">
        <v>0.3445907540735127</v>
      </c>
      <c r="Q25" s="7">
        <v>0</v>
      </c>
      <c r="R25" s="12">
        <f>Q25*$J$38*$B$44</f>
        <v>0</v>
      </c>
      <c r="S25" s="12">
        <f>Q25*$K$38*$B$44</f>
        <v>0</v>
      </c>
      <c r="T25" s="20" t="s">
        <v>23</v>
      </c>
      <c r="U25" s="7">
        <v>0.3445907540735127</v>
      </c>
      <c r="V25" s="7">
        <v>0</v>
      </c>
      <c r="W25" s="12">
        <f>V25*$W$38*$B$44</f>
        <v>0</v>
      </c>
      <c r="X25" s="20" t="s">
        <v>23</v>
      </c>
      <c r="Y25" s="7">
        <v>0</v>
      </c>
      <c r="Z25" s="12">
        <f>Y25*$Z$38*$B$44</f>
        <v>0</v>
      </c>
      <c r="AA25" s="20" t="s">
        <v>23</v>
      </c>
      <c r="AB25" s="7">
        <v>0</v>
      </c>
      <c r="AC25" s="12">
        <f>AB25*$AC$38*$B$44</f>
        <v>0</v>
      </c>
      <c r="AD25" s="12">
        <f>AB25*$AD$38*$B$44</f>
        <v>0</v>
      </c>
      <c r="AE25" s="12">
        <f>AB25*$AE$38*$B$44</f>
        <v>0</v>
      </c>
      <c r="AF25" s="20" t="s">
        <v>23</v>
      </c>
      <c r="AG25" s="20">
        <v>0</v>
      </c>
      <c r="AH25" s="12">
        <f>AG25*$AH$38*$B$44</f>
        <v>0</v>
      </c>
      <c r="AI25" s="12">
        <f>AG25*$AI$38*$B$44</f>
        <v>0</v>
      </c>
      <c r="AJ25" s="12">
        <f>AG25*$AJ$38*$B$44</f>
        <v>0</v>
      </c>
      <c r="AK25" s="12">
        <f>AG25*$AK$38*$B$44</f>
        <v>0</v>
      </c>
      <c r="AL25" s="12">
        <f>AG25*$AL$38*$B$44</f>
        <v>0</v>
      </c>
      <c r="AM25" s="20" t="s">
        <v>23</v>
      </c>
      <c r="AN25" s="7">
        <v>0</v>
      </c>
      <c r="AO25" s="12">
        <f>AN25*$AO$38*$B$44</f>
        <v>0</v>
      </c>
      <c r="AP25" s="12">
        <f>AN25*$AP$38*$B$44</f>
        <v>0</v>
      </c>
      <c r="AQ25" s="12">
        <f>AN25*$AQ$38*$B$44</f>
        <v>0</v>
      </c>
      <c r="AR25" s="12">
        <f>AN25*$AR$38*$B$44</f>
        <v>0</v>
      </c>
      <c r="AS25" s="12">
        <f>AN25*$AS$38*$B$44</f>
        <v>0</v>
      </c>
      <c r="AT25" s="12">
        <f>AN25*$AT$38*$B$44</f>
        <v>0</v>
      </c>
      <c r="AU25" s="12">
        <f>AN25*$AU$38*$B$44</f>
        <v>0</v>
      </c>
      <c r="AV25" s="12">
        <f>AN25*$AV$38*$B$44</f>
        <v>0</v>
      </c>
      <c r="AW25" s="12">
        <f>AN25*$AW$38*$B$44</f>
        <v>0</v>
      </c>
      <c r="AX25" s="12">
        <f>AN25*$AX$38*$B$44</f>
        <v>0</v>
      </c>
      <c r="AY25" s="12">
        <f>AN25*$AY$38*$B$44</f>
        <v>0</v>
      </c>
      <c r="AZ25" s="12">
        <f>AN25*$AZ$38*$B$44</f>
        <v>0</v>
      </c>
      <c r="BA25" s="12">
        <f>AN25*$BA$38*$B$44</f>
        <v>0</v>
      </c>
      <c r="BB25" s="12">
        <f>AN25*$BB$38*$B$44</f>
        <v>0</v>
      </c>
      <c r="BC25" s="12">
        <f>AN25*$BC$38*$B$44</f>
        <v>0</v>
      </c>
      <c r="BD25" s="12">
        <f>AN25*$BD$38*$B$44</f>
        <v>0</v>
      </c>
      <c r="BE25" s="12">
        <f>AN25*$BE$38*$B$44</f>
        <v>0</v>
      </c>
      <c r="BF25" s="12">
        <f>AN25*$BF$38*$B$44</f>
        <v>0</v>
      </c>
      <c r="BG25" s="6" t="e">
        <f>#REF!*#REF!/100*12*$BG$38</f>
        <v>#REF!</v>
      </c>
      <c r="BH25" s="6" t="e">
        <f>#REF!*#REF!/100*12*$BH$38</f>
        <v>#REF!</v>
      </c>
      <c r="BI25" s="6" t="e">
        <f>#REF!*#REF!/100*12*$BI$38</f>
        <v>#REF!</v>
      </c>
      <c r="BJ25" s="6" t="e">
        <f>#REF!*#REF!/100*12*$BJ$38</f>
        <v>#REF!</v>
      </c>
      <c r="BK25" s="5"/>
      <c r="BL25" s="5"/>
      <c r="BM25" s="5"/>
    </row>
    <row r="26" spans="1:65" ht="37.5" customHeight="1">
      <c r="A26" s="46" t="s">
        <v>38</v>
      </c>
      <c r="B26" s="46"/>
      <c r="C26" s="46"/>
      <c r="D26" s="46"/>
      <c r="E26" s="46"/>
      <c r="F26" s="46"/>
      <c r="G26" s="20" t="s">
        <v>23</v>
      </c>
      <c r="H26" s="7">
        <v>7.580996589617279</v>
      </c>
      <c r="I26" s="7">
        <v>0.25</v>
      </c>
      <c r="J26" s="12">
        <f>I26*$J$38*$B$44</f>
        <v>2151.3</v>
      </c>
      <c r="K26" s="12">
        <f>I26*$K$38*$B$44</f>
        <v>1727.3999999999999</v>
      </c>
      <c r="L26" s="12">
        <f>I26*$L$38*$B$44</f>
        <v>1717.5</v>
      </c>
      <c r="M26" s="12">
        <f>I26*$M$38*$B$44</f>
        <v>2012.1000000000001</v>
      </c>
      <c r="N26" s="12">
        <f>I26*$N$38*$B$44</f>
        <v>2719.8</v>
      </c>
      <c r="O26" s="20" t="s">
        <v>23</v>
      </c>
      <c r="P26" s="7">
        <v>7.580996589617279</v>
      </c>
      <c r="Q26" s="7">
        <v>0.25</v>
      </c>
      <c r="R26" s="12">
        <f>Q26*$J$38*$B$44</f>
        <v>2151.3</v>
      </c>
      <c r="S26" s="12">
        <f>Q26*$K$38*$B$44</f>
        <v>1727.3999999999999</v>
      </c>
      <c r="T26" s="20" t="s">
        <v>23</v>
      </c>
      <c r="U26" s="7">
        <v>7.580996589617279</v>
      </c>
      <c r="V26" s="7">
        <v>0.25</v>
      </c>
      <c r="W26" s="12">
        <f>V26*$W$38*$B$44</f>
        <v>1548.6000000000001</v>
      </c>
      <c r="X26" s="20" t="s">
        <v>23</v>
      </c>
      <c r="Y26" s="7">
        <v>0.1</v>
      </c>
      <c r="Z26" s="12">
        <f>Y26*$Z$38*$B$44</f>
        <v>561.96</v>
      </c>
      <c r="AA26" s="20" t="s">
        <v>23</v>
      </c>
      <c r="AB26" s="7">
        <v>0.1</v>
      </c>
      <c r="AC26" s="12">
        <f>AB26*$AC$38*$B$44</f>
        <v>403.79999999999995</v>
      </c>
      <c r="AD26" s="12">
        <f>AB26*$AD$38*$B$44</f>
        <v>390.6</v>
      </c>
      <c r="AE26" s="12">
        <f>AB26*$AE$38*$B$44</f>
        <v>621.72</v>
      </c>
      <c r="AF26" s="20" t="s">
        <v>23</v>
      </c>
      <c r="AG26" s="20">
        <v>0</v>
      </c>
      <c r="AH26" s="12">
        <f>AG26*$AH$38*$B$44</f>
        <v>0</v>
      </c>
      <c r="AI26" s="12">
        <f>AG26*$AI$38*$B$44</f>
        <v>0</v>
      </c>
      <c r="AJ26" s="12">
        <f>AG26*$AJ$38*$B$44</f>
        <v>0</v>
      </c>
      <c r="AK26" s="12">
        <f>AG26*$AK$38*$B$44</f>
        <v>0</v>
      </c>
      <c r="AL26" s="12">
        <f>AG26*$AL$38*$B$44</f>
        <v>0</v>
      </c>
      <c r="AM26" s="20" t="s">
        <v>23</v>
      </c>
      <c r="AN26" s="7">
        <v>0.1</v>
      </c>
      <c r="AO26" s="12">
        <f>AN26*$AO$38*$B$44</f>
        <v>558.72</v>
      </c>
      <c r="AP26" s="12">
        <f>AN26*$AP$38*$B$44</f>
        <v>619.6800000000001</v>
      </c>
      <c r="AQ26" s="12">
        <f>AN26*$AQ$38*$B$44</f>
        <v>602.4000000000001</v>
      </c>
      <c r="AR26" s="12">
        <f>AN26*$AR$38*$B$44</f>
        <v>397.68</v>
      </c>
      <c r="AS26" s="12">
        <f>AN26*$AS$38*$B$44</f>
        <v>395.64</v>
      </c>
      <c r="AT26" s="12">
        <f>AN26*$AT$38*$B$44</f>
        <v>864.72</v>
      </c>
      <c r="AU26" s="12">
        <f>AN26*$AU$38*$B$44</f>
        <v>493.08000000000004</v>
      </c>
      <c r="AV26" s="12">
        <f>AN26*$AV$38*$B$44</f>
        <v>621.48</v>
      </c>
      <c r="AW26" s="12">
        <f>AN26*$AW$38*$B$44</f>
        <v>556.32</v>
      </c>
      <c r="AX26" s="12">
        <f>AN26*$AX$38*$B$44</f>
        <v>631.44</v>
      </c>
      <c r="AY26" s="12">
        <f>AN26*$AY$38*$B$44</f>
        <v>400.0799999999999</v>
      </c>
      <c r="AZ26" s="12">
        <f>AN26*$AZ$38*$B$44</f>
        <v>620.0400000000001</v>
      </c>
      <c r="BA26" s="12">
        <f>AN26*$BA$38*$B$44</f>
        <v>616.56</v>
      </c>
      <c r="BB26" s="12">
        <f>AN26*$BB$38*$B$44</f>
        <v>533.28</v>
      </c>
      <c r="BC26" s="12">
        <f>AN26*$BC$38*$B$44</f>
        <v>873.36</v>
      </c>
      <c r="BD26" s="12">
        <f>AN26*$BD$38*$B$44</f>
        <v>398.40000000000003</v>
      </c>
      <c r="BE26" s="12">
        <f>AN26*$BE$38*$B$44</f>
        <v>529.32</v>
      </c>
      <c r="BF26" s="12">
        <f>AN26*$BF$38*$B$44</f>
        <v>617.5200000000001</v>
      </c>
      <c r="BG26" s="6" t="e">
        <f>#REF!*#REF!/100*12*$BG$38</f>
        <v>#REF!</v>
      </c>
      <c r="BH26" s="6" t="e">
        <f>#REF!*#REF!/100*12*$BH$38</f>
        <v>#REF!</v>
      </c>
      <c r="BI26" s="6" t="e">
        <f>#REF!*#REF!/100*12*$BI$38</f>
        <v>#REF!</v>
      </c>
      <c r="BJ26" s="6" t="e">
        <f>#REF!*#REF!/100*12*$BJ$38</f>
        <v>#REF!</v>
      </c>
      <c r="BK26" s="5"/>
      <c r="BL26" s="5"/>
      <c r="BM26" s="5"/>
    </row>
    <row r="27" spans="1:65" ht="45" customHeight="1">
      <c r="A27" s="46" t="s">
        <v>39</v>
      </c>
      <c r="B27" s="46"/>
      <c r="C27" s="46"/>
      <c r="D27" s="46"/>
      <c r="E27" s="46"/>
      <c r="F27" s="46"/>
      <c r="G27" s="22" t="s">
        <v>24</v>
      </c>
      <c r="H27" s="23">
        <v>2.067544524441076</v>
      </c>
      <c r="I27" s="7">
        <v>0.04</v>
      </c>
      <c r="J27" s="12">
        <f>I27*$J$38*$B$44</f>
        <v>344.208</v>
      </c>
      <c r="K27" s="12">
        <f>I27*$K$38*$B$44</f>
        <v>276.384</v>
      </c>
      <c r="L27" s="12">
        <f>I27*$L$38*$B$44</f>
        <v>274.8</v>
      </c>
      <c r="M27" s="12">
        <f>I27*$M$38*$B$44</f>
        <v>321.93600000000004</v>
      </c>
      <c r="N27" s="12">
        <f>I27*$N$38*$B$44</f>
        <v>435.168</v>
      </c>
      <c r="O27" s="22" t="s">
        <v>24</v>
      </c>
      <c r="P27" s="23">
        <v>2.067544524441076</v>
      </c>
      <c r="Q27" s="7">
        <v>0.04</v>
      </c>
      <c r="R27" s="12">
        <f>Q27*$J$38*$B$44</f>
        <v>344.208</v>
      </c>
      <c r="S27" s="12">
        <f>Q27*$K$38*$B$44</f>
        <v>276.384</v>
      </c>
      <c r="T27" s="22" t="s">
        <v>24</v>
      </c>
      <c r="U27" s="23">
        <v>2.067544524441076</v>
      </c>
      <c r="V27" s="7">
        <v>0.04</v>
      </c>
      <c r="W27" s="12">
        <f>V27*$W$38*$B$44</f>
        <v>247.77600000000004</v>
      </c>
      <c r="X27" s="22" t="s">
        <v>24</v>
      </c>
      <c r="Y27" s="7">
        <v>0.04</v>
      </c>
      <c r="Z27" s="12">
        <f>Y27*$Z$38*$B$44</f>
        <v>224.784</v>
      </c>
      <c r="AA27" s="22" t="s">
        <v>24</v>
      </c>
      <c r="AB27" s="7">
        <v>0.04</v>
      </c>
      <c r="AC27" s="12">
        <f>AB27*$AC$38*$B$44</f>
        <v>161.52</v>
      </c>
      <c r="AD27" s="12">
        <f>AB27*$AD$38*$B$44</f>
        <v>156.24</v>
      </c>
      <c r="AE27" s="12">
        <f>AB27*$AE$38*$B$44</f>
        <v>248.688</v>
      </c>
      <c r="AF27" s="22" t="s">
        <v>24</v>
      </c>
      <c r="AG27" s="20">
        <v>0.04</v>
      </c>
      <c r="AH27" s="12">
        <f>AG27*$AH$38*$B$44</f>
        <v>249.50399999999996</v>
      </c>
      <c r="AI27" s="12">
        <f>AG27*$AI$38*$B$44</f>
        <v>251.664</v>
      </c>
      <c r="AJ27" s="12">
        <f>AG27*$AJ$38*$B$44</f>
        <v>250.944</v>
      </c>
      <c r="AK27" s="12">
        <f>AG27*$AK$38*$B$44</f>
        <v>342.864</v>
      </c>
      <c r="AL27" s="12">
        <f>AG27*$AL$38*$B$44</f>
        <v>341.952</v>
      </c>
      <c r="AM27" s="22" t="s">
        <v>24</v>
      </c>
      <c r="AN27" s="7">
        <v>0.04</v>
      </c>
      <c r="AO27" s="12">
        <f>AN27*$AO$38*$B$44</f>
        <v>223.48800000000003</v>
      </c>
      <c r="AP27" s="12">
        <f>AN27*$AP$38*$B$44</f>
        <v>247.87199999999999</v>
      </c>
      <c r="AQ27" s="12">
        <f>AN27*$AQ$38*$B$44</f>
        <v>240.96000000000004</v>
      </c>
      <c r="AR27" s="12">
        <f>AN27*$AR$38*$B$44</f>
        <v>159.072</v>
      </c>
      <c r="AS27" s="12">
        <f>AN27*$AS$38*$B$44</f>
        <v>158.256</v>
      </c>
      <c r="AT27" s="12">
        <f>AN27*$AT$38*$B$44</f>
        <v>345.88800000000003</v>
      </c>
      <c r="AU27" s="12">
        <f>AN27*$AU$38*$B$44</f>
        <v>197.232</v>
      </c>
      <c r="AV27" s="12">
        <f>AN27*$AV$38*$B$44</f>
        <v>248.592</v>
      </c>
      <c r="AW27" s="12">
        <f>AN27*$AW$38*$B$44</f>
        <v>222.52800000000002</v>
      </c>
      <c r="AX27" s="12">
        <f>AN27*$AX$38*$B$44</f>
        <v>252.57600000000002</v>
      </c>
      <c r="AY27" s="12">
        <f>AN27*$AY$38*$B$44</f>
        <v>160.03199999999998</v>
      </c>
      <c r="AZ27" s="12">
        <f>AN27*$AZ$38*$B$44</f>
        <v>248.01600000000002</v>
      </c>
      <c r="BA27" s="12">
        <f>AN27*$BA$38*$B$44</f>
        <v>246.624</v>
      </c>
      <c r="BB27" s="12">
        <f>AN27*$BB$38*$B$44</f>
        <v>213.312</v>
      </c>
      <c r="BC27" s="12">
        <f>AN27*$BC$38*$B$44</f>
        <v>349.344</v>
      </c>
      <c r="BD27" s="12">
        <f>AN27*$BD$38*$B$44</f>
        <v>159.36</v>
      </c>
      <c r="BE27" s="12">
        <f>AN27*$BE$38*$B$44</f>
        <v>211.728</v>
      </c>
      <c r="BF27" s="12">
        <f>AN27*$BF$38*$B$44</f>
        <v>247.00799999999998</v>
      </c>
      <c r="BG27" s="6" t="e">
        <f>#REF!*#REF!/100*12*$BG$38</f>
        <v>#REF!</v>
      </c>
      <c r="BH27" s="6" t="e">
        <f>#REF!*#REF!/100*12*$BH$38</f>
        <v>#REF!</v>
      </c>
      <c r="BI27" s="6" t="e">
        <f>#REF!*#REF!/100*12*$BI$38</f>
        <v>#REF!</v>
      </c>
      <c r="BJ27" s="6" t="e">
        <f>#REF!*#REF!/100*12*$BJ$38</f>
        <v>#REF!</v>
      </c>
      <c r="BK27" s="5"/>
      <c r="BL27" s="5"/>
      <c r="BM27" s="5"/>
    </row>
    <row r="28" spans="1:65" ht="68.25" customHeight="1">
      <c r="A28" s="46" t="s">
        <v>40</v>
      </c>
      <c r="B28" s="46"/>
      <c r="C28" s="46"/>
      <c r="D28" s="46"/>
      <c r="E28" s="46"/>
      <c r="F28" s="46"/>
      <c r="G28" s="20" t="s">
        <v>23</v>
      </c>
      <c r="H28" s="7">
        <v>23.776762031072376</v>
      </c>
      <c r="I28" s="7">
        <v>5.71</v>
      </c>
      <c r="J28" s="12">
        <f>I28*$J$38*$B$44</f>
        <v>49135.692</v>
      </c>
      <c r="K28" s="12">
        <f>I28*$K$38*$B$44</f>
        <v>39453.816</v>
      </c>
      <c r="L28" s="12">
        <f>I28*$L$38*$B$44</f>
        <v>39227.7</v>
      </c>
      <c r="M28" s="12">
        <f>I28*$M$38*$B$44</f>
        <v>45956.364</v>
      </c>
      <c r="N28" s="12">
        <f>I28*$N$38*$B$44</f>
        <v>62120.231999999996</v>
      </c>
      <c r="O28" s="20" t="s">
        <v>23</v>
      </c>
      <c r="P28" s="7">
        <v>23.776762031072376</v>
      </c>
      <c r="Q28" s="7">
        <v>5.71</v>
      </c>
      <c r="R28" s="12">
        <f>Q28*$J$38*$B$44</f>
        <v>49135.692</v>
      </c>
      <c r="S28" s="12">
        <f>Q28*$K$38*$B$44</f>
        <v>39453.816</v>
      </c>
      <c r="T28" s="20" t="s">
        <v>23</v>
      </c>
      <c r="U28" s="7">
        <v>23.776762031072376</v>
      </c>
      <c r="V28" s="7">
        <v>5.71</v>
      </c>
      <c r="W28" s="12">
        <f>V28*$W$38*$B$44</f>
        <v>35370.024000000005</v>
      </c>
      <c r="X28" s="20" t="s">
        <v>23</v>
      </c>
      <c r="Y28" s="7">
        <v>1.65</v>
      </c>
      <c r="Z28" s="12">
        <f>Y28*$Z$38*$B$44</f>
        <v>9272.34</v>
      </c>
      <c r="AA28" s="20" t="s">
        <v>23</v>
      </c>
      <c r="AB28" s="7">
        <v>1.65</v>
      </c>
      <c r="AC28" s="12">
        <f>AB28*$AC$38*$B$44</f>
        <v>6662.700000000001</v>
      </c>
      <c r="AD28" s="12">
        <f>AB28*$AD$38*$B$44</f>
        <v>6444.9</v>
      </c>
      <c r="AE28" s="12">
        <f>AB28*$AE$38*$B$44</f>
        <v>10258.380000000001</v>
      </c>
      <c r="AF28" s="20" t="s">
        <v>23</v>
      </c>
      <c r="AG28" s="20">
        <v>5.56</v>
      </c>
      <c r="AH28" s="12">
        <f>AG28*$AH$38*$B$44</f>
        <v>34681.056</v>
      </c>
      <c r="AI28" s="12">
        <f>AG28*$AI$38*$B$44</f>
        <v>34981.295999999995</v>
      </c>
      <c r="AJ28" s="12">
        <f>AG28*$AJ$38*$B$44</f>
        <v>34881.21599999999</v>
      </c>
      <c r="AK28" s="12">
        <f>AG28*$AK$38*$B$44</f>
        <v>47658.09599999999</v>
      </c>
      <c r="AL28" s="12">
        <f>AG28*$AL$38*$B$44</f>
        <v>47531.327999999994</v>
      </c>
      <c r="AM28" s="20" t="s">
        <v>23</v>
      </c>
      <c r="AN28" s="7">
        <v>1.65</v>
      </c>
      <c r="AO28" s="12">
        <f>AN28*$AO$38*$B$44</f>
        <v>9218.880000000001</v>
      </c>
      <c r="AP28" s="12">
        <f>AN28*$AP$38*$B$44</f>
        <v>10224.72</v>
      </c>
      <c r="AQ28" s="12">
        <f>AN28*$AQ$38*$B$44</f>
        <v>9939.599999999999</v>
      </c>
      <c r="AR28" s="12">
        <f>AN28*$AR$38*$B$44</f>
        <v>6561.719999999999</v>
      </c>
      <c r="AS28" s="12">
        <f>AN28*$AS$38*$B$44</f>
        <v>6528.0599999999995</v>
      </c>
      <c r="AT28" s="12">
        <f>AN28*$AT$38*$B$44</f>
        <v>14267.880000000001</v>
      </c>
      <c r="AU28" s="12">
        <f>AN28*$AU$38*$B$44</f>
        <v>8135.819999999999</v>
      </c>
      <c r="AV28" s="12">
        <f>AN28*$AV$38*$B$44</f>
        <v>10254.42</v>
      </c>
      <c r="AW28" s="12">
        <f>AN28*$AW$38*$B$44</f>
        <v>9179.279999999999</v>
      </c>
      <c r="AX28" s="12">
        <f>AN28*$AX$38*$B$44</f>
        <v>10418.76</v>
      </c>
      <c r="AY28" s="12">
        <f>AN28*$AY$38*$B$44</f>
        <v>6601.319999999999</v>
      </c>
      <c r="AZ28" s="12">
        <f>AN28*$AZ$38*$B$44</f>
        <v>10230.66</v>
      </c>
      <c r="BA28" s="12">
        <f>AN28*$BA$38*$B$44</f>
        <v>10173.239999999998</v>
      </c>
      <c r="BB28" s="12">
        <f>AN28*$BB$38*$B$44</f>
        <v>8799.119999999999</v>
      </c>
      <c r="BC28" s="12">
        <f>AN28*$BC$38*$B$44</f>
        <v>14410.439999999999</v>
      </c>
      <c r="BD28" s="12">
        <f>AN28*$BD$38*$B$44</f>
        <v>6573.599999999999</v>
      </c>
      <c r="BE28" s="12">
        <f>AN28*$BE$38*$B$44</f>
        <v>8733.78</v>
      </c>
      <c r="BF28" s="12">
        <f>AN28*$BF$38*$B$44</f>
        <v>10189.08</v>
      </c>
      <c r="BG28" s="6" t="e">
        <f>#REF!*#REF!/100*12*$BG$38</f>
        <v>#REF!</v>
      </c>
      <c r="BH28" s="6" t="e">
        <f>#REF!*#REF!/100*12*$BH$38</f>
        <v>#REF!</v>
      </c>
      <c r="BI28" s="6" t="e">
        <f>#REF!*#REF!/100*12*$BI$38</f>
        <v>#REF!</v>
      </c>
      <c r="BJ28" s="6" t="e">
        <f>#REF!*#REF!/100*12*$BJ$38</f>
        <v>#REF!</v>
      </c>
      <c r="BK28" s="5"/>
      <c r="BL28" s="5"/>
      <c r="BM28" s="5"/>
    </row>
    <row r="29" spans="1:65" ht="12.75">
      <c r="A29" s="47" t="s">
        <v>25</v>
      </c>
      <c r="B29" s="47"/>
      <c r="C29" s="47"/>
      <c r="D29" s="47"/>
      <c r="E29" s="47"/>
      <c r="F29" s="47"/>
      <c r="G29" s="21"/>
      <c r="H29" s="16">
        <f>SUM(H30:H32)</f>
        <v>14.81716559302766</v>
      </c>
      <c r="I29" s="16">
        <f aca="true" t="shared" si="50" ref="I29:N29">SUM(I30:I35)</f>
        <v>2.87</v>
      </c>
      <c r="J29" s="13">
        <f t="shared" si="50"/>
        <v>24696.924</v>
      </c>
      <c r="K29" s="13">
        <f t="shared" si="50"/>
        <v>19830.551999999996</v>
      </c>
      <c r="L29" s="13">
        <f t="shared" si="50"/>
        <v>19716.9</v>
      </c>
      <c r="M29" s="13">
        <f t="shared" si="50"/>
        <v>23098.908000000007</v>
      </c>
      <c r="N29" s="13">
        <f t="shared" si="50"/>
        <v>31223.304</v>
      </c>
      <c r="O29" s="21"/>
      <c r="P29" s="16">
        <f>SUM(P30:P32)</f>
        <v>14.81716559302766</v>
      </c>
      <c r="Q29" s="16">
        <f>SUM(Q30:Q35)</f>
        <v>2.87</v>
      </c>
      <c r="R29" s="13">
        <f>SUM(R30:R35)</f>
        <v>24696.924</v>
      </c>
      <c r="S29" s="13">
        <f>SUM(S30:S35)</f>
        <v>19830.551999999996</v>
      </c>
      <c r="T29" s="21"/>
      <c r="U29" s="16">
        <f>SUM(U30:U32)</f>
        <v>14.81716559302766</v>
      </c>
      <c r="V29" s="16">
        <f>SUM(V30:V35)</f>
        <v>2.87</v>
      </c>
      <c r="W29" s="36">
        <f>SUM(W30:W35)</f>
        <v>17777.928</v>
      </c>
      <c r="X29" s="21"/>
      <c r="Y29" s="16">
        <f>SUM(Y30:Y35)</f>
        <v>3.6</v>
      </c>
      <c r="Z29" s="13">
        <f>SUM(Z30:Z35)</f>
        <v>20230.56</v>
      </c>
      <c r="AA29" s="21"/>
      <c r="AB29" s="16">
        <f>SUM(AB30:AB35)</f>
        <v>3.6</v>
      </c>
      <c r="AC29" s="13">
        <f>SUM(AC30:AC35)</f>
        <v>14536.800000000001</v>
      </c>
      <c r="AD29" s="13">
        <f>SUM(AD30:AD35)</f>
        <v>14061.6</v>
      </c>
      <c r="AE29" s="13">
        <f>SUM(AE30:AE35)</f>
        <v>22381.920000000002</v>
      </c>
      <c r="AF29" s="21"/>
      <c r="AG29" s="36">
        <f aca="true" t="shared" si="51" ref="AG29:AL29">SUM(AG30:AG35)</f>
        <v>2.87</v>
      </c>
      <c r="AH29" s="36">
        <f t="shared" si="51"/>
        <v>17901.912</v>
      </c>
      <c r="AI29" s="36">
        <f t="shared" si="51"/>
        <v>18056.892</v>
      </c>
      <c r="AJ29" s="36">
        <f t="shared" si="51"/>
        <v>18005.231999999996</v>
      </c>
      <c r="AK29" s="36">
        <f t="shared" si="51"/>
        <v>24600.492000000002</v>
      </c>
      <c r="AL29" s="36">
        <f t="shared" si="51"/>
        <v>24535.055999999997</v>
      </c>
      <c r="AM29" s="21"/>
      <c r="AN29" s="16">
        <f aca="true" t="shared" si="52" ref="AN29:BF29">SUM(AN30:AN35)</f>
        <v>3.6</v>
      </c>
      <c r="AO29" s="13">
        <f t="shared" si="52"/>
        <v>20113.92</v>
      </c>
      <c r="AP29" s="13">
        <f t="shared" si="52"/>
        <v>22308.48</v>
      </c>
      <c r="AQ29" s="13">
        <f t="shared" si="52"/>
        <v>21686.4</v>
      </c>
      <c r="AR29" s="13">
        <f t="shared" si="52"/>
        <v>14316.48</v>
      </c>
      <c r="AS29" s="13">
        <f t="shared" si="52"/>
        <v>14243.04</v>
      </c>
      <c r="AT29" s="13">
        <f t="shared" si="52"/>
        <v>31129.92</v>
      </c>
      <c r="AU29" s="13">
        <f t="shared" si="52"/>
        <v>17750.88</v>
      </c>
      <c r="AV29" s="13">
        <f t="shared" si="52"/>
        <v>22373.28</v>
      </c>
      <c r="AW29" s="13">
        <f t="shared" si="52"/>
        <v>20027.520000000004</v>
      </c>
      <c r="AX29" s="13">
        <f t="shared" si="52"/>
        <v>22731.84</v>
      </c>
      <c r="AY29" s="13">
        <f t="shared" si="52"/>
        <v>14402.88</v>
      </c>
      <c r="AZ29" s="13">
        <f t="shared" si="52"/>
        <v>22321.440000000006</v>
      </c>
      <c r="BA29" s="13">
        <f t="shared" si="52"/>
        <v>22196.159999999996</v>
      </c>
      <c r="BB29" s="13">
        <f t="shared" si="52"/>
        <v>19198.079999999998</v>
      </c>
      <c r="BC29" s="13">
        <f t="shared" si="52"/>
        <v>31440.96</v>
      </c>
      <c r="BD29" s="13">
        <f t="shared" si="52"/>
        <v>14342.400000000001</v>
      </c>
      <c r="BE29" s="13">
        <f t="shared" si="52"/>
        <v>19055.520000000004</v>
      </c>
      <c r="BF29" s="13">
        <f t="shared" si="52"/>
        <v>22230.72</v>
      </c>
      <c r="BG29" s="19" t="e">
        <f>SUM(BG30:BG32)</f>
        <v>#REF!</v>
      </c>
      <c r="BH29" s="19" t="e">
        <f>SUM(BH30:BH32)</f>
        <v>#REF!</v>
      </c>
      <c r="BI29" s="19" t="e">
        <f>SUM(BI30:BI32)</f>
        <v>#REF!</v>
      </c>
      <c r="BJ29" s="19" t="e">
        <f>SUM(BJ30:BJ32)</f>
        <v>#REF!</v>
      </c>
      <c r="BK29" s="5"/>
      <c r="BL29" s="5"/>
      <c r="BM29" s="5"/>
    </row>
    <row r="30" spans="1:65" ht="95.25" customHeight="1">
      <c r="A30" s="46" t="s">
        <v>41</v>
      </c>
      <c r="B30" s="46"/>
      <c r="C30" s="46"/>
      <c r="D30" s="46"/>
      <c r="E30" s="46"/>
      <c r="F30" s="46"/>
      <c r="G30" s="22" t="s">
        <v>26</v>
      </c>
      <c r="H30" s="23">
        <v>11.753978779840848</v>
      </c>
      <c r="I30" s="7">
        <v>1.06</v>
      </c>
      <c r="J30" s="12">
        <f aca="true" t="shared" si="53" ref="J30:J36">I30*$J$38*$B$44</f>
        <v>9121.512</v>
      </c>
      <c r="K30" s="24">
        <f aca="true" t="shared" si="54" ref="K30:K36">I30*$K$38*$B$44</f>
        <v>7324.1759999999995</v>
      </c>
      <c r="L30" s="24">
        <f aca="true" t="shared" si="55" ref="L30:L36">I30*$L$38*$B$44</f>
        <v>7282.200000000001</v>
      </c>
      <c r="M30" s="24">
        <f aca="true" t="shared" si="56" ref="M30:M36">I30*$M$38*$B$44</f>
        <v>8531.304000000002</v>
      </c>
      <c r="N30" s="24">
        <f aca="true" t="shared" si="57" ref="N30:N36">I30*$N$38*$B$44</f>
        <v>11531.952000000001</v>
      </c>
      <c r="O30" s="22" t="s">
        <v>26</v>
      </c>
      <c r="P30" s="23">
        <v>11.753978779840848</v>
      </c>
      <c r="Q30" s="7">
        <v>1.06</v>
      </c>
      <c r="R30" s="12">
        <f aca="true" t="shared" si="58" ref="R30:R36">Q30*$J$38*$B$44</f>
        <v>9121.512</v>
      </c>
      <c r="S30" s="24">
        <f aca="true" t="shared" si="59" ref="S30:S36">Q30*$K$38*$B$44</f>
        <v>7324.1759999999995</v>
      </c>
      <c r="T30" s="22" t="s">
        <v>26</v>
      </c>
      <c r="U30" s="23">
        <v>11.753978779840848</v>
      </c>
      <c r="V30" s="7">
        <v>1.06</v>
      </c>
      <c r="W30" s="12">
        <f aca="true" t="shared" si="60" ref="W30:W36">V30*$W$38*$B$44</f>
        <v>6566.064</v>
      </c>
      <c r="X30" s="22" t="s">
        <v>26</v>
      </c>
      <c r="Y30" s="7">
        <v>1.56</v>
      </c>
      <c r="Z30" s="12">
        <f aca="true" t="shared" si="61" ref="Z30:Z36">Y30*$Z$38*$B$44</f>
        <v>8766.576000000001</v>
      </c>
      <c r="AA30" s="22" t="s">
        <v>26</v>
      </c>
      <c r="AB30" s="7">
        <v>1.56</v>
      </c>
      <c r="AC30" s="12">
        <f aca="true" t="shared" si="62" ref="AC30:AC36">AB30*$AC$38*$B$44</f>
        <v>6299.280000000001</v>
      </c>
      <c r="AD30" s="12">
        <f aca="true" t="shared" si="63" ref="AD30:AD36">AB30*$AD$38*$B$44</f>
        <v>6093.360000000001</v>
      </c>
      <c r="AE30" s="12">
        <f aca="true" t="shared" si="64" ref="AE30:AE36">AB30*$AE$38*$B$44</f>
        <v>9698.832000000002</v>
      </c>
      <c r="AF30" s="22" t="s">
        <v>26</v>
      </c>
      <c r="AG30" s="20">
        <v>1.06</v>
      </c>
      <c r="AH30" s="12">
        <f aca="true" t="shared" si="65" ref="AH30:AH36">AG30*$AH$38*$B$44</f>
        <v>6611.856</v>
      </c>
      <c r="AI30" s="12">
        <f aca="true" t="shared" si="66" ref="AI30:AI36">AG30*$AI$38*$B$44</f>
        <v>6669.096</v>
      </c>
      <c r="AJ30" s="12">
        <f aca="true" t="shared" si="67" ref="AJ30:AJ36">AG30*$AJ$38*$B$44</f>
        <v>6650.016</v>
      </c>
      <c r="AK30" s="12">
        <f aca="true" t="shared" si="68" ref="AK30:AK36">AG30*$AK$38*$B$44</f>
        <v>9085.896</v>
      </c>
      <c r="AL30" s="12">
        <f aca="true" t="shared" si="69" ref="AL30:AL36">AG30*$AL$38*$B$44</f>
        <v>9061.728</v>
      </c>
      <c r="AM30" s="22" t="s">
        <v>26</v>
      </c>
      <c r="AN30" s="7">
        <v>1.56</v>
      </c>
      <c r="AO30" s="12">
        <f aca="true" t="shared" si="70" ref="AO30:AO36">AN30*$AO$38*$B$44</f>
        <v>8716.032</v>
      </c>
      <c r="AP30" s="12">
        <f aca="true" t="shared" si="71" ref="AP30:AP36">AN30*$AP$38*$B$44</f>
        <v>9667.008</v>
      </c>
      <c r="AQ30" s="12">
        <f aca="true" t="shared" si="72" ref="AQ30:AQ36">AN30*$AQ$38*$B$44</f>
        <v>9397.44</v>
      </c>
      <c r="AR30" s="12">
        <f aca="true" t="shared" si="73" ref="AR30:AR36">AN30*$AR$38*$B$44</f>
        <v>6203.808000000001</v>
      </c>
      <c r="AS30" s="12">
        <f aca="true" t="shared" si="74" ref="AS30:AS36">AN30*$AS$38*$B$44</f>
        <v>6171.984</v>
      </c>
      <c r="AT30" s="12">
        <f aca="true" t="shared" si="75" ref="AT30:AT36">AN30*$AT$38*$B$44</f>
        <v>13489.632</v>
      </c>
      <c r="AU30" s="12">
        <f aca="true" t="shared" si="76" ref="AU30:AU36">AN30*$AU$38*$B$44</f>
        <v>7692.048000000001</v>
      </c>
      <c r="AV30" s="12">
        <f aca="true" t="shared" si="77" ref="AV30:AV36">AN30*$AV$38*$B$44</f>
        <v>9695.088</v>
      </c>
      <c r="AW30" s="12">
        <f aca="true" t="shared" si="78" ref="AW30:AW36">AN30*$AW$38*$B$44</f>
        <v>8678.592</v>
      </c>
      <c r="AX30" s="12">
        <f aca="true" t="shared" si="79" ref="AX30:AX36">AN30*$AX$38*$B$44</f>
        <v>9850.464</v>
      </c>
      <c r="AY30" s="12">
        <f aca="true" t="shared" si="80" ref="AY30:AY36">AN30*$AY$38*$B$44</f>
        <v>6241.248</v>
      </c>
      <c r="AZ30" s="12">
        <f aca="true" t="shared" si="81" ref="AZ30:AZ36">AN30*$AZ$38*$B$44</f>
        <v>9672.624000000002</v>
      </c>
      <c r="BA30" s="12">
        <f aca="true" t="shared" si="82" ref="BA30:BA36">AN30*$BA$38*$B$44</f>
        <v>9618.336</v>
      </c>
      <c r="BB30" s="12">
        <f aca="true" t="shared" si="83" ref="BB30:BB36">AN30*$BB$38*$B$44</f>
        <v>8319.168</v>
      </c>
      <c r="BC30" s="12">
        <f aca="true" t="shared" si="84" ref="BC30:BC36">AN30*$BC$38*$B$44</f>
        <v>13624.416</v>
      </c>
      <c r="BD30" s="12">
        <f aca="true" t="shared" si="85" ref="BD30:BD36">AN30*$BD$38*$B$44</f>
        <v>6215.040000000001</v>
      </c>
      <c r="BE30" s="12">
        <f aca="true" t="shared" si="86" ref="BE30:BE36">AN30*$BE$38*$B$44</f>
        <v>8257.392000000002</v>
      </c>
      <c r="BF30" s="12">
        <f aca="true" t="shared" si="87" ref="BF30:BF36">AN30*$BF$38*$B$44</f>
        <v>9633.312000000002</v>
      </c>
      <c r="BG30" s="6" t="e">
        <f>#REF!*#REF!/100*12*$BG$38</f>
        <v>#REF!</v>
      </c>
      <c r="BH30" s="6" t="e">
        <f>#REF!*#REF!/100*12*$BH$38</f>
        <v>#REF!</v>
      </c>
      <c r="BI30" s="6" t="e">
        <f>#REF!*#REF!/100*12*$BI$38</f>
        <v>#REF!</v>
      </c>
      <c r="BJ30" s="6" t="e">
        <f>#REF!*#REF!/100*12*$BJ$38</f>
        <v>#REF!</v>
      </c>
      <c r="BK30" s="5"/>
      <c r="BL30" s="5"/>
      <c r="BM30" s="5"/>
    </row>
    <row r="31" spans="1:65" ht="54.75" customHeight="1">
      <c r="A31" s="48" t="s">
        <v>42</v>
      </c>
      <c r="B31" s="48"/>
      <c r="C31" s="48"/>
      <c r="D31" s="48"/>
      <c r="E31" s="48"/>
      <c r="F31" s="48"/>
      <c r="G31" s="22" t="s">
        <v>27</v>
      </c>
      <c r="H31" s="23">
        <v>2.2252747252747254</v>
      </c>
      <c r="I31" s="7">
        <v>0.91</v>
      </c>
      <c r="J31" s="12">
        <f t="shared" si="53"/>
        <v>7830.732</v>
      </c>
      <c r="K31" s="24">
        <f t="shared" si="54"/>
        <v>6287.735999999999</v>
      </c>
      <c r="L31" s="24">
        <f t="shared" si="55"/>
        <v>6251.700000000001</v>
      </c>
      <c r="M31" s="24">
        <f t="shared" si="56"/>
        <v>7324.044000000002</v>
      </c>
      <c r="N31" s="24">
        <f t="shared" si="57"/>
        <v>9900.072</v>
      </c>
      <c r="O31" s="22" t="s">
        <v>27</v>
      </c>
      <c r="P31" s="23">
        <v>2.2252747252747254</v>
      </c>
      <c r="Q31" s="7">
        <v>0.91</v>
      </c>
      <c r="R31" s="12">
        <f t="shared" si="58"/>
        <v>7830.732</v>
      </c>
      <c r="S31" s="24">
        <f t="shared" si="59"/>
        <v>6287.735999999999</v>
      </c>
      <c r="T31" s="22" t="s">
        <v>27</v>
      </c>
      <c r="U31" s="23">
        <v>2.2252747252747254</v>
      </c>
      <c r="V31" s="7">
        <v>0.91</v>
      </c>
      <c r="W31" s="12">
        <f t="shared" si="60"/>
        <v>5636.904</v>
      </c>
      <c r="X31" s="22" t="s">
        <v>27</v>
      </c>
      <c r="Y31" s="7">
        <v>0.93</v>
      </c>
      <c r="Z31" s="12">
        <f t="shared" si="61"/>
        <v>5226.228</v>
      </c>
      <c r="AA31" s="22" t="s">
        <v>27</v>
      </c>
      <c r="AB31" s="7">
        <v>0.93</v>
      </c>
      <c r="AC31" s="12">
        <f t="shared" si="62"/>
        <v>3755.34</v>
      </c>
      <c r="AD31" s="12">
        <f t="shared" si="63"/>
        <v>3632.5800000000004</v>
      </c>
      <c r="AE31" s="12">
        <f t="shared" si="64"/>
        <v>5781.996</v>
      </c>
      <c r="AF31" s="22" t="s">
        <v>27</v>
      </c>
      <c r="AG31" s="20">
        <v>0.91</v>
      </c>
      <c r="AH31" s="12">
        <f t="shared" si="65"/>
        <v>5676.215999999999</v>
      </c>
      <c r="AI31" s="12">
        <f t="shared" si="66"/>
        <v>5725.356</v>
      </c>
      <c r="AJ31" s="12">
        <f t="shared" si="67"/>
        <v>5708.976</v>
      </c>
      <c r="AK31" s="12">
        <f t="shared" si="68"/>
        <v>7800.156000000001</v>
      </c>
      <c r="AL31" s="12">
        <f t="shared" si="69"/>
        <v>7779.407999999999</v>
      </c>
      <c r="AM31" s="22" t="s">
        <v>27</v>
      </c>
      <c r="AN31" s="7">
        <v>0.93</v>
      </c>
      <c r="AO31" s="12">
        <f t="shared" si="70"/>
        <v>5196.0960000000005</v>
      </c>
      <c r="AP31" s="12">
        <f t="shared" si="71"/>
        <v>5763.024</v>
      </c>
      <c r="AQ31" s="12">
        <f t="shared" si="72"/>
        <v>5602.32</v>
      </c>
      <c r="AR31" s="12">
        <f t="shared" si="73"/>
        <v>3698.424</v>
      </c>
      <c r="AS31" s="12">
        <f t="shared" si="74"/>
        <v>3679.4519999999998</v>
      </c>
      <c r="AT31" s="12">
        <f t="shared" si="75"/>
        <v>8041.896000000001</v>
      </c>
      <c r="AU31" s="12">
        <f t="shared" si="76"/>
        <v>4585.644</v>
      </c>
      <c r="AV31" s="12">
        <f t="shared" si="77"/>
        <v>5779.764</v>
      </c>
      <c r="AW31" s="12">
        <f t="shared" si="78"/>
        <v>5173.776</v>
      </c>
      <c r="AX31" s="12">
        <f t="shared" si="79"/>
        <v>5872.392000000001</v>
      </c>
      <c r="AY31" s="12">
        <f t="shared" si="80"/>
        <v>3720.744</v>
      </c>
      <c r="AZ31" s="12">
        <f t="shared" si="81"/>
        <v>5766.372000000001</v>
      </c>
      <c r="BA31" s="12">
        <f t="shared" si="82"/>
        <v>5734.008</v>
      </c>
      <c r="BB31" s="12">
        <f t="shared" si="83"/>
        <v>4959.504</v>
      </c>
      <c r="BC31" s="12">
        <f t="shared" si="84"/>
        <v>8122.2480000000005</v>
      </c>
      <c r="BD31" s="12">
        <f t="shared" si="85"/>
        <v>3705.12</v>
      </c>
      <c r="BE31" s="12">
        <f t="shared" si="86"/>
        <v>4922.676000000001</v>
      </c>
      <c r="BF31" s="12">
        <f t="shared" si="87"/>
        <v>5742.936000000001</v>
      </c>
      <c r="BG31" s="6" t="e">
        <f>#REF!*#REF!/100*12*$BG$38+BG38*0.3*12</f>
        <v>#REF!</v>
      </c>
      <c r="BH31" s="6" t="e">
        <f>#REF!*#REF!/100*12*BH38</f>
        <v>#REF!</v>
      </c>
      <c r="BI31" s="6" t="e">
        <f>#REF!*#REF!/100*12*BI38</f>
        <v>#REF!</v>
      </c>
      <c r="BJ31" s="6" t="e">
        <f>#REF!*#REF!/100*12*BJ38</f>
        <v>#REF!</v>
      </c>
      <c r="BK31" s="5"/>
      <c r="BL31" s="5"/>
      <c r="BM31" s="5"/>
    </row>
    <row r="32" spans="1:65" ht="12.75">
      <c r="A32" s="48" t="s">
        <v>43</v>
      </c>
      <c r="B32" s="48"/>
      <c r="C32" s="48"/>
      <c r="D32" s="48"/>
      <c r="E32" s="48"/>
      <c r="F32" s="48"/>
      <c r="G32" s="20" t="s">
        <v>23</v>
      </c>
      <c r="H32" s="7">
        <v>0.8379120879120879</v>
      </c>
      <c r="I32" s="7">
        <v>0.58</v>
      </c>
      <c r="J32" s="12">
        <f t="shared" si="53"/>
        <v>4991.016</v>
      </c>
      <c r="K32" s="24">
        <f t="shared" si="54"/>
        <v>4007.5679999999993</v>
      </c>
      <c r="L32" s="24">
        <f t="shared" si="55"/>
        <v>3984.5999999999995</v>
      </c>
      <c r="M32" s="24">
        <f t="shared" si="56"/>
        <v>4668.072</v>
      </c>
      <c r="N32" s="24">
        <f t="shared" si="57"/>
        <v>6309.936</v>
      </c>
      <c r="O32" s="20" t="s">
        <v>23</v>
      </c>
      <c r="P32" s="7">
        <v>0.8379120879120879</v>
      </c>
      <c r="Q32" s="7">
        <v>0.58</v>
      </c>
      <c r="R32" s="12">
        <f t="shared" si="58"/>
        <v>4991.016</v>
      </c>
      <c r="S32" s="24">
        <f t="shared" si="59"/>
        <v>4007.5679999999993</v>
      </c>
      <c r="T32" s="20" t="s">
        <v>23</v>
      </c>
      <c r="U32" s="7">
        <v>0.8379120879120879</v>
      </c>
      <c r="V32" s="7">
        <v>0.58</v>
      </c>
      <c r="W32" s="12">
        <f t="shared" si="60"/>
        <v>3592.7520000000004</v>
      </c>
      <c r="X32" s="20" t="s">
        <v>23</v>
      </c>
      <c r="Y32" s="7">
        <v>0.79</v>
      </c>
      <c r="Z32" s="12">
        <f t="shared" si="61"/>
        <v>4439.484</v>
      </c>
      <c r="AA32" s="20" t="s">
        <v>23</v>
      </c>
      <c r="AB32" s="7">
        <v>0.79</v>
      </c>
      <c r="AC32" s="12">
        <f t="shared" si="62"/>
        <v>3190.0200000000004</v>
      </c>
      <c r="AD32" s="12">
        <f t="shared" si="63"/>
        <v>3085.7400000000007</v>
      </c>
      <c r="AE32" s="12">
        <f t="shared" si="64"/>
        <v>4911.588000000001</v>
      </c>
      <c r="AF32" s="20" t="s">
        <v>23</v>
      </c>
      <c r="AG32" s="20">
        <v>0.58</v>
      </c>
      <c r="AH32" s="12">
        <f t="shared" si="65"/>
        <v>3617.808</v>
      </c>
      <c r="AI32" s="12">
        <f t="shared" si="66"/>
        <v>3649.1279999999992</v>
      </c>
      <c r="AJ32" s="12">
        <f t="shared" si="67"/>
        <v>3638.687999999999</v>
      </c>
      <c r="AK32" s="12">
        <f t="shared" si="68"/>
        <v>4971.527999999999</v>
      </c>
      <c r="AL32" s="12">
        <f t="shared" si="69"/>
        <v>4958.303999999999</v>
      </c>
      <c r="AM32" s="20" t="s">
        <v>23</v>
      </c>
      <c r="AN32" s="7">
        <v>0.79</v>
      </c>
      <c r="AO32" s="12">
        <f t="shared" si="70"/>
        <v>4413.888</v>
      </c>
      <c r="AP32" s="12">
        <f t="shared" si="71"/>
        <v>4895.472</v>
      </c>
      <c r="AQ32" s="12">
        <f t="shared" si="72"/>
        <v>4758.960000000001</v>
      </c>
      <c r="AR32" s="12">
        <f t="shared" si="73"/>
        <v>3141.6719999999996</v>
      </c>
      <c r="AS32" s="12">
        <f t="shared" si="74"/>
        <v>3125.5560000000005</v>
      </c>
      <c r="AT32" s="12">
        <f t="shared" si="75"/>
        <v>6831.2880000000005</v>
      </c>
      <c r="AU32" s="12">
        <f t="shared" si="76"/>
        <v>3895.332</v>
      </c>
      <c r="AV32" s="12">
        <f t="shared" si="77"/>
        <v>4909.692</v>
      </c>
      <c r="AW32" s="12">
        <f t="shared" si="78"/>
        <v>4394.928</v>
      </c>
      <c r="AX32" s="12">
        <f t="shared" si="79"/>
        <v>4988.376</v>
      </c>
      <c r="AY32" s="12">
        <f t="shared" si="80"/>
        <v>3160.6319999999996</v>
      </c>
      <c r="AZ32" s="12">
        <f t="shared" si="81"/>
        <v>4898.316000000001</v>
      </c>
      <c r="BA32" s="12">
        <f t="shared" si="82"/>
        <v>4870.824</v>
      </c>
      <c r="BB32" s="12">
        <f t="shared" si="83"/>
        <v>4212.912</v>
      </c>
      <c r="BC32" s="12">
        <f t="shared" si="84"/>
        <v>6899.544</v>
      </c>
      <c r="BD32" s="12">
        <f t="shared" si="85"/>
        <v>3147.3600000000006</v>
      </c>
      <c r="BE32" s="12">
        <f t="shared" si="86"/>
        <v>4181.628000000001</v>
      </c>
      <c r="BF32" s="12">
        <f t="shared" si="87"/>
        <v>4878.408</v>
      </c>
      <c r="BG32" s="6" t="e">
        <f>#REF!*#REF!/100*12*$BG$38</f>
        <v>#REF!</v>
      </c>
      <c r="BH32" s="6" t="e">
        <f>#REF!*#REF!/100*12*$BH$38</f>
        <v>#REF!</v>
      </c>
      <c r="BI32" s="6" t="e">
        <f>#REF!*#REF!/100*12*$BI$38</f>
        <v>#REF!</v>
      </c>
      <c r="BJ32" s="6" t="e">
        <f>#REF!*#REF!/100*12*$BJ$38</f>
        <v>#REF!</v>
      </c>
      <c r="BK32" s="5"/>
      <c r="BL32" s="5"/>
      <c r="BM32" s="5"/>
    </row>
    <row r="33" spans="1:65" ht="12.75">
      <c r="A33" s="48" t="s">
        <v>97</v>
      </c>
      <c r="B33" s="48"/>
      <c r="C33" s="48"/>
      <c r="D33" s="48"/>
      <c r="E33" s="48"/>
      <c r="F33" s="48"/>
      <c r="G33" s="20" t="s">
        <v>23</v>
      </c>
      <c r="H33" s="7">
        <v>0.8379120879120879</v>
      </c>
      <c r="I33" s="7">
        <v>0.32</v>
      </c>
      <c r="J33" s="12">
        <f t="shared" si="53"/>
        <v>2753.664</v>
      </c>
      <c r="K33" s="24">
        <f t="shared" si="54"/>
        <v>2211.072</v>
      </c>
      <c r="L33" s="24">
        <f t="shared" si="55"/>
        <v>2198.4</v>
      </c>
      <c r="M33" s="24">
        <f t="shared" si="56"/>
        <v>2575.4880000000003</v>
      </c>
      <c r="N33" s="24">
        <f t="shared" si="57"/>
        <v>3481.344</v>
      </c>
      <c r="O33" s="20" t="s">
        <v>23</v>
      </c>
      <c r="P33" s="7">
        <v>0.8379120879120879</v>
      </c>
      <c r="Q33" s="7">
        <v>0.32</v>
      </c>
      <c r="R33" s="12">
        <f t="shared" si="58"/>
        <v>2753.664</v>
      </c>
      <c r="S33" s="24">
        <f t="shared" si="59"/>
        <v>2211.072</v>
      </c>
      <c r="T33" s="20" t="s">
        <v>23</v>
      </c>
      <c r="U33" s="7">
        <v>0.8379120879120879</v>
      </c>
      <c r="V33" s="7">
        <v>0.32</v>
      </c>
      <c r="W33" s="12">
        <f t="shared" si="60"/>
        <v>1982.2080000000003</v>
      </c>
      <c r="X33" s="20" t="s">
        <v>23</v>
      </c>
      <c r="Y33" s="7">
        <v>0.32</v>
      </c>
      <c r="Z33" s="12">
        <f t="shared" si="61"/>
        <v>1798.272</v>
      </c>
      <c r="AA33" s="20" t="s">
        <v>23</v>
      </c>
      <c r="AB33" s="7">
        <v>0.32</v>
      </c>
      <c r="AC33" s="12">
        <f t="shared" si="62"/>
        <v>1292.16</v>
      </c>
      <c r="AD33" s="12">
        <f t="shared" si="63"/>
        <v>1249.92</v>
      </c>
      <c r="AE33" s="12">
        <f t="shared" si="64"/>
        <v>1989.504</v>
      </c>
      <c r="AF33" s="20" t="s">
        <v>23</v>
      </c>
      <c r="AG33" s="20">
        <v>0.32</v>
      </c>
      <c r="AH33" s="12">
        <f t="shared" si="65"/>
        <v>1996.0319999999997</v>
      </c>
      <c r="AI33" s="12">
        <f t="shared" si="66"/>
        <v>2013.312</v>
      </c>
      <c r="AJ33" s="12">
        <f t="shared" si="67"/>
        <v>2007.552</v>
      </c>
      <c r="AK33" s="12">
        <f t="shared" si="68"/>
        <v>2742.912</v>
      </c>
      <c r="AL33" s="12">
        <f t="shared" si="69"/>
        <v>2735.616</v>
      </c>
      <c r="AM33" s="20" t="s">
        <v>23</v>
      </c>
      <c r="AN33" s="7">
        <v>0.32</v>
      </c>
      <c r="AO33" s="12">
        <f t="shared" si="70"/>
        <v>1787.9040000000002</v>
      </c>
      <c r="AP33" s="12">
        <f t="shared" si="71"/>
        <v>1982.9759999999999</v>
      </c>
      <c r="AQ33" s="12">
        <f t="shared" si="72"/>
        <v>1927.6800000000003</v>
      </c>
      <c r="AR33" s="12">
        <f t="shared" si="73"/>
        <v>1272.576</v>
      </c>
      <c r="AS33" s="12">
        <f t="shared" si="74"/>
        <v>1266.048</v>
      </c>
      <c r="AT33" s="12">
        <f t="shared" si="75"/>
        <v>2767.1040000000003</v>
      </c>
      <c r="AU33" s="12">
        <f t="shared" si="76"/>
        <v>1577.856</v>
      </c>
      <c r="AV33" s="12">
        <f t="shared" si="77"/>
        <v>1988.736</v>
      </c>
      <c r="AW33" s="12">
        <f t="shared" si="78"/>
        <v>1780.2240000000002</v>
      </c>
      <c r="AX33" s="12">
        <f t="shared" si="79"/>
        <v>2020.6080000000002</v>
      </c>
      <c r="AY33" s="12">
        <f t="shared" si="80"/>
        <v>1280.2559999999999</v>
      </c>
      <c r="AZ33" s="12">
        <f t="shared" si="81"/>
        <v>1984.1280000000002</v>
      </c>
      <c r="BA33" s="12">
        <f t="shared" si="82"/>
        <v>1972.992</v>
      </c>
      <c r="BB33" s="12">
        <f t="shared" si="83"/>
        <v>1706.496</v>
      </c>
      <c r="BC33" s="12">
        <f t="shared" si="84"/>
        <v>2794.752</v>
      </c>
      <c r="BD33" s="12">
        <f t="shared" si="85"/>
        <v>1274.88</v>
      </c>
      <c r="BE33" s="12">
        <f t="shared" si="86"/>
        <v>1693.824</v>
      </c>
      <c r="BF33" s="12">
        <f t="shared" si="87"/>
        <v>1976.0639999999999</v>
      </c>
      <c r="BG33" s="6" t="e">
        <f>#REF!*#REF!/100*12*$BG$38</f>
        <v>#REF!</v>
      </c>
      <c r="BH33" s="6" t="e">
        <f>#REF!*#REF!/100*12*$BH$38</f>
        <v>#REF!</v>
      </c>
      <c r="BI33" s="6" t="e">
        <f>#REF!*#REF!/100*12*$BI$38</f>
        <v>#REF!</v>
      </c>
      <c r="BJ33" s="6" t="e">
        <f>#REF!*#REF!/100*12*$BJ$38</f>
        <v>#REF!</v>
      </c>
      <c r="BK33" s="5"/>
      <c r="BL33" s="5"/>
      <c r="BM33" s="5"/>
    </row>
    <row r="34" spans="1:65" ht="12.75">
      <c r="A34" s="48" t="s">
        <v>98</v>
      </c>
      <c r="B34" s="48"/>
      <c r="C34" s="48"/>
      <c r="D34" s="48"/>
      <c r="E34" s="48"/>
      <c r="F34" s="48"/>
      <c r="G34" s="20" t="s">
        <v>23</v>
      </c>
      <c r="H34" s="7">
        <v>0.8379120879120879</v>
      </c>
      <c r="I34" s="7">
        <v>0</v>
      </c>
      <c r="J34" s="12">
        <f t="shared" si="53"/>
        <v>0</v>
      </c>
      <c r="K34" s="24">
        <f t="shared" si="54"/>
        <v>0</v>
      </c>
      <c r="L34" s="24">
        <f t="shared" si="55"/>
        <v>0</v>
      </c>
      <c r="M34" s="24">
        <f t="shared" si="56"/>
        <v>0</v>
      </c>
      <c r="N34" s="24">
        <f t="shared" si="57"/>
        <v>0</v>
      </c>
      <c r="O34" s="20" t="s">
        <v>23</v>
      </c>
      <c r="P34" s="7">
        <v>0.8379120879120879</v>
      </c>
      <c r="Q34" s="7">
        <v>0</v>
      </c>
      <c r="R34" s="12">
        <f t="shared" si="58"/>
        <v>0</v>
      </c>
      <c r="S34" s="24">
        <f t="shared" si="59"/>
        <v>0</v>
      </c>
      <c r="T34" s="20" t="s">
        <v>23</v>
      </c>
      <c r="U34" s="7">
        <v>0.8379120879120879</v>
      </c>
      <c r="V34" s="7">
        <v>0</v>
      </c>
      <c r="W34" s="12">
        <f t="shared" si="60"/>
        <v>0</v>
      </c>
      <c r="X34" s="20" t="s">
        <v>23</v>
      </c>
      <c r="Y34" s="7">
        <v>0</v>
      </c>
      <c r="Z34" s="12">
        <f t="shared" si="61"/>
        <v>0</v>
      </c>
      <c r="AA34" s="20" t="s">
        <v>23</v>
      </c>
      <c r="AB34" s="7">
        <v>0</v>
      </c>
      <c r="AC34" s="12">
        <f t="shared" si="62"/>
        <v>0</v>
      </c>
      <c r="AD34" s="12">
        <f t="shared" si="63"/>
        <v>0</v>
      </c>
      <c r="AE34" s="12">
        <f t="shared" si="64"/>
        <v>0</v>
      </c>
      <c r="AF34" s="20" t="s">
        <v>23</v>
      </c>
      <c r="AG34" s="20">
        <v>0</v>
      </c>
      <c r="AH34" s="12">
        <f t="shared" si="65"/>
        <v>0</v>
      </c>
      <c r="AI34" s="12">
        <f t="shared" si="66"/>
        <v>0</v>
      </c>
      <c r="AJ34" s="12">
        <f t="shared" si="67"/>
        <v>0</v>
      </c>
      <c r="AK34" s="12">
        <f t="shared" si="68"/>
        <v>0</v>
      </c>
      <c r="AL34" s="12">
        <f t="shared" si="69"/>
        <v>0</v>
      </c>
      <c r="AM34" s="20" t="s">
        <v>23</v>
      </c>
      <c r="AN34" s="7">
        <v>0</v>
      </c>
      <c r="AO34" s="12">
        <f t="shared" si="70"/>
        <v>0</v>
      </c>
      <c r="AP34" s="12">
        <f t="shared" si="71"/>
        <v>0</v>
      </c>
      <c r="AQ34" s="12">
        <f t="shared" si="72"/>
        <v>0</v>
      </c>
      <c r="AR34" s="12">
        <f t="shared" si="73"/>
        <v>0</v>
      </c>
      <c r="AS34" s="12">
        <f t="shared" si="74"/>
        <v>0</v>
      </c>
      <c r="AT34" s="12">
        <f t="shared" si="75"/>
        <v>0</v>
      </c>
      <c r="AU34" s="12">
        <f t="shared" si="76"/>
        <v>0</v>
      </c>
      <c r="AV34" s="12">
        <f t="shared" si="77"/>
        <v>0</v>
      </c>
      <c r="AW34" s="12">
        <f t="shared" si="78"/>
        <v>0</v>
      </c>
      <c r="AX34" s="12">
        <f t="shared" si="79"/>
        <v>0</v>
      </c>
      <c r="AY34" s="12">
        <f t="shared" si="80"/>
        <v>0</v>
      </c>
      <c r="AZ34" s="12">
        <f t="shared" si="81"/>
        <v>0</v>
      </c>
      <c r="BA34" s="12">
        <f t="shared" si="82"/>
        <v>0</v>
      </c>
      <c r="BB34" s="12">
        <f t="shared" si="83"/>
        <v>0</v>
      </c>
      <c r="BC34" s="12">
        <f t="shared" si="84"/>
        <v>0</v>
      </c>
      <c r="BD34" s="12">
        <f t="shared" si="85"/>
        <v>0</v>
      </c>
      <c r="BE34" s="12">
        <f t="shared" si="86"/>
        <v>0</v>
      </c>
      <c r="BF34" s="12">
        <f t="shared" si="87"/>
        <v>0</v>
      </c>
      <c r="BG34" s="6" t="e">
        <f>#REF!*#REF!/100*12*$BG$38</f>
        <v>#REF!</v>
      </c>
      <c r="BH34" s="6" t="e">
        <f>#REF!*#REF!/100*12*$BH$38</f>
        <v>#REF!</v>
      </c>
      <c r="BI34" s="6" t="e">
        <f>#REF!*#REF!/100*12*$BI$38</f>
        <v>#REF!</v>
      </c>
      <c r="BJ34" s="6" t="e">
        <f>#REF!*#REF!/100*12*$BJ$38</f>
        <v>#REF!</v>
      </c>
      <c r="BK34" s="5"/>
      <c r="BL34" s="5"/>
      <c r="BM34" s="5"/>
    </row>
    <row r="35" spans="1:65" ht="12.75">
      <c r="A35" s="48" t="s">
        <v>99</v>
      </c>
      <c r="B35" s="48"/>
      <c r="C35" s="48"/>
      <c r="D35" s="48"/>
      <c r="E35" s="48"/>
      <c r="F35" s="48"/>
      <c r="G35" s="20" t="s">
        <v>23</v>
      </c>
      <c r="H35" s="7">
        <v>0.8379120879120879</v>
      </c>
      <c r="I35" s="7">
        <v>0</v>
      </c>
      <c r="J35" s="12">
        <f t="shared" si="53"/>
        <v>0</v>
      </c>
      <c r="K35" s="24">
        <f t="shared" si="54"/>
        <v>0</v>
      </c>
      <c r="L35" s="24">
        <f t="shared" si="55"/>
        <v>0</v>
      </c>
      <c r="M35" s="24">
        <f t="shared" si="56"/>
        <v>0</v>
      </c>
      <c r="N35" s="24">
        <f t="shared" si="57"/>
        <v>0</v>
      </c>
      <c r="O35" s="20" t="s">
        <v>23</v>
      </c>
      <c r="P35" s="7">
        <v>0.8379120879120879</v>
      </c>
      <c r="Q35" s="7">
        <v>0</v>
      </c>
      <c r="R35" s="12">
        <f t="shared" si="58"/>
        <v>0</v>
      </c>
      <c r="S35" s="24">
        <f t="shared" si="59"/>
        <v>0</v>
      </c>
      <c r="T35" s="20" t="s">
        <v>23</v>
      </c>
      <c r="U35" s="7">
        <v>0.8379120879120879</v>
      </c>
      <c r="V35" s="7">
        <v>0</v>
      </c>
      <c r="W35" s="12">
        <f t="shared" si="60"/>
        <v>0</v>
      </c>
      <c r="X35" s="20" t="s">
        <v>23</v>
      </c>
      <c r="Y35" s="7">
        <v>0</v>
      </c>
      <c r="Z35" s="12">
        <f t="shared" si="61"/>
        <v>0</v>
      </c>
      <c r="AA35" s="20" t="s">
        <v>23</v>
      </c>
      <c r="AB35" s="7">
        <v>0</v>
      </c>
      <c r="AC35" s="12">
        <f t="shared" si="62"/>
        <v>0</v>
      </c>
      <c r="AD35" s="12">
        <f t="shared" si="63"/>
        <v>0</v>
      </c>
      <c r="AE35" s="12">
        <f t="shared" si="64"/>
        <v>0</v>
      </c>
      <c r="AF35" s="20" t="s">
        <v>23</v>
      </c>
      <c r="AG35" s="20">
        <v>0</v>
      </c>
      <c r="AH35" s="12">
        <f t="shared" si="65"/>
        <v>0</v>
      </c>
      <c r="AI35" s="12">
        <f t="shared" si="66"/>
        <v>0</v>
      </c>
      <c r="AJ35" s="12">
        <f t="shared" si="67"/>
        <v>0</v>
      </c>
      <c r="AK35" s="12">
        <f t="shared" si="68"/>
        <v>0</v>
      </c>
      <c r="AL35" s="12">
        <f t="shared" si="69"/>
        <v>0</v>
      </c>
      <c r="AM35" s="20" t="s">
        <v>23</v>
      </c>
      <c r="AN35" s="7">
        <v>0</v>
      </c>
      <c r="AO35" s="12">
        <f t="shared" si="70"/>
        <v>0</v>
      </c>
      <c r="AP35" s="12">
        <f t="shared" si="71"/>
        <v>0</v>
      </c>
      <c r="AQ35" s="12">
        <f t="shared" si="72"/>
        <v>0</v>
      </c>
      <c r="AR35" s="12">
        <f t="shared" si="73"/>
        <v>0</v>
      </c>
      <c r="AS35" s="12">
        <f t="shared" si="74"/>
        <v>0</v>
      </c>
      <c r="AT35" s="12">
        <f t="shared" si="75"/>
        <v>0</v>
      </c>
      <c r="AU35" s="12">
        <f t="shared" si="76"/>
        <v>0</v>
      </c>
      <c r="AV35" s="12">
        <f t="shared" si="77"/>
        <v>0</v>
      </c>
      <c r="AW35" s="12">
        <f t="shared" si="78"/>
        <v>0</v>
      </c>
      <c r="AX35" s="12">
        <f t="shared" si="79"/>
        <v>0</v>
      </c>
      <c r="AY35" s="12">
        <f t="shared" si="80"/>
        <v>0</v>
      </c>
      <c r="AZ35" s="12">
        <f t="shared" si="81"/>
        <v>0</v>
      </c>
      <c r="BA35" s="12">
        <f t="shared" si="82"/>
        <v>0</v>
      </c>
      <c r="BB35" s="12">
        <f t="shared" si="83"/>
        <v>0</v>
      </c>
      <c r="BC35" s="12">
        <f t="shared" si="84"/>
        <v>0</v>
      </c>
      <c r="BD35" s="12">
        <f t="shared" si="85"/>
        <v>0</v>
      </c>
      <c r="BE35" s="12">
        <f t="shared" si="86"/>
        <v>0</v>
      </c>
      <c r="BF35" s="12">
        <f t="shared" si="87"/>
        <v>0</v>
      </c>
      <c r="BG35" s="6" t="e">
        <f>#REF!*#REF!/100*12*$BG$38</f>
        <v>#REF!</v>
      </c>
      <c r="BH35" s="6" t="e">
        <f>#REF!*#REF!/100*12*$BH$38</f>
        <v>#REF!</v>
      </c>
      <c r="BI35" s="6" t="e">
        <f>#REF!*#REF!/100*12*$BI$38</f>
        <v>#REF!</v>
      </c>
      <c r="BJ35" s="6" t="e">
        <f>#REF!*#REF!/100*12*$BJ$38</f>
        <v>#REF!</v>
      </c>
      <c r="BK35" s="5"/>
      <c r="BL35" s="5"/>
      <c r="BM35" s="5"/>
    </row>
    <row r="36" spans="1:65" ht="12.75">
      <c r="A36" s="47" t="s">
        <v>44</v>
      </c>
      <c r="B36" s="47"/>
      <c r="C36" s="47"/>
      <c r="D36" s="47"/>
      <c r="E36" s="47"/>
      <c r="F36" s="47"/>
      <c r="G36" s="21"/>
      <c r="H36" s="16">
        <f>SUM(H37:H39)</f>
        <v>114.22570239999999</v>
      </c>
      <c r="I36" s="16">
        <v>0.62</v>
      </c>
      <c r="J36" s="13">
        <f t="shared" si="53"/>
        <v>5335.224</v>
      </c>
      <c r="K36" s="14">
        <f t="shared" si="54"/>
        <v>4283.951999999999</v>
      </c>
      <c r="L36" s="14">
        <f t="shared" si="55"/>
        <v>4259.4</v>
      </c>
      <c r="M36" s="14">
        <f t="shared" si="56"/>
        <v>4990.008</v>
      </c>
      <c r="N36" s="14">
        <f t="shared" si="57"/>
        <v>6745.103999999999</v>
      </c>
      <c r="O36" s="21"/>
      <c r="P36" s="16">
        <f>SUM(P37:P39)</f>
        <v>114.22570239999999</v>
      </c>
      <c r="Q36" s="16">
        <v>0</v>
      </c>
      <c r="R36" s="13">
        <f t="shared" si="58"/>
        <v>0</v>
      </c>
      <c r="S36" s="14">
        <f t="shared" si="59"/>
        <v>0</v>
      </c>
      <c r="T36" s="21"/>
      <c r="U36" s="16">
        <f>SUM(U37:U39)</f>
        <v>114.22570239999999</v>
      </c>
      <c r="V36" s="16">
        <v>0.62</v>
      </c>
      <c r="W36" s="13">
        <f t="shared" si="60"/>
        <v>3840.5280000000002</v>
      </c>
      <c r="X36" s="21"/>
      <c r="Y36" s="16">
        <v>0.62</v>
      </c>
      <c r="Z36" s="14">
        <f t="shared" si="61"/>
        <v>3484.152</v>
      </c>
      <c r="AA36" s="21"/>
      <c r="AB36" s="16">
        <v>0</v>
      </c>
      <c r="AC36" s="13">
        <f t="shared" si="62"/>
        <v>0</v>
      </c>
      <c r="AD36" s="13">
        <f t="shared" si="63"/>
        <v>0</v>
      </c>
      <c r="AE36" s="13">
        <f t="shared" si="64"/>
        <v>0</v>
      </c>
      <c r="AF36" s="21"/>
      <c r="AG36" s="36">
        <v>0.62</v>
      </c>
      <c r="AH36" s="13">
        <f t="shared" si="65"/>
        <v>3867.3119999999994</v>
      </c>
      <c r="AI36" s="13">
        <f t="shared" si="66"/>
        <v>3900.7919999999995</v>
      </c>
      <c r="AJ36" s="13">
        <f t="shared" si="67"/>
        <v>3889.6319999999996</v>
      </c>
      <c r="AK36" s="13">
        <f t="shared" si="68"/>
        <v>5314.392</v>
      </c>
      <c r="AL36" s="13">
        <f t="shared" si="69"/>
        <v>5300.255999999999</v>
      </c>
      <c r="AM36" s="21"/>
      <c r="AN36" s="16">
        <v>0.62</v>
      </c>
      <c r="AO36" s="14">
        <f t="shared" si="70"/>
        <v>3464.0640000000003</v>
      </c>
      <c r="AP36" s="14">
        <f t="shared" si="71"/>
        <v>3842.016</v>
      </c>
      <c r="AQ36" s="14">
        <f t="shared" si="72"/>
        <v>3734.88</v>
      </c>
      <c r="AR36" s="14">
        <f t="shared" si="73"/>
        <v>2465.616</v>
      </c>
      <c r="AS36" s="14">
        <f t="shared" si="74"/>
        <v>2452.968</v>
      </c>
      <c r="AT36" s="14">
        <f t="shared" si="75"/>
        <v>5361.264</v>
      </c>
      <c r="AU36" s="14">
        <f t="shared" si="76"/>
        <v>3057.0959999999995</v>
      </c>
      <c r="AV36" s="14">
        <f t="shared" si="77"/>
        <v>3853.1759999999995</v>
      </c>
      <c r="AW36" s="14">
        <f t="shared" si="78"/>
        <v>3449.184</v>
      </c>
      <c r="AX36" s="14">
        <f t="shared" si="79"/>
        <v>3914.9280000000003</v>
      </c>
      <c r="AY36" s="14">
        <f t="shared" si="80"/>
        <v>2480.496</v>
      </c>
      <c r="AZ36" s="14">
        <f t="shared" si="81"/>
        <v>3844.2480000000005</v>
      </c>
      <c r="BA36" s="14">
        <f t="shared" si="82"/>
        <v>3822.6719999999996</v>
      </c>
      <c r="BB36" s="14">
        <f t="shared" si="83"/>
        <v>3306.3359999999993</v>
      </c>
      <c r="BC36" s="14">
        <f t="shared" si="84"/>
        <v>5414.832</v>
      </c>
      <c r="BD36" s="14">
        <f t="shared" si="85"/>
        <v>2470.08</v>
      </c>
      <c r="BE36" s="14">
        <f t="shared" si="86"/>
        <v>3281.7840000000006</v>
      </c>
      <c r="BF36" s="14">
        <f t="shared" si="87"/>
        <v>3828.6240000000003</v>
      </c>
      <c r="BG36" s="19" t="e">
        <f>SUM(BG37:BG39)</f>
        <v>#REF!</v>
      </c>
      <c r="BH36" s="19" t="e">
        <f>SUM(BH37:BH39)</f>
        <v>#REF!</v>
      </c>
      <c r="BI36" s="19" t="e">
        <f>SUM(BI37:BI39)</f>
        <v>#REF!</v>
      </c>
      <c r="BJ36" s="19" t="e">
        <f>SUM(BJ37:BJ39)</f>
        <v>#REF!</v>
      </c>
      <c r="BK36" s="5"/>
      <c r="BL36" s="5"/>
      <c r="BM36" s="5"/>
    </row>
    <row r="37" spans="1:66" ht="12.75">
      <c r="A37" s="50" t="s">
        <v>28</v>
      </c>
      <c r="B37" s="50"/>
      <c r="C37" s="50"/>
      <c r="D37" s="50"/>
      <c r="E37" s="50"/>
      <c r="F37" s="50"/>
      <c r="G37" s="25"/>
      <c r="H37" s="26">
        <f>H29+H24+H15+H10</f>
        <v>99.99999999999999</v>
      </c>
      <c r="I37" s="16"/>
      <c r="J37" s="13">
        <f>J29+J24+J15+J10+J36</f>
        <v>133036.392</v>
      </c>
      <c r="K37" s="13">
        <f>K29+K24+K15+K10+K36</f>
        <v>106822.416</v>
      </c>
      <c r="L37" s="13">
        <f>L29+L24+L15+L10+L36</f>
        <v>106210.2</v>
      </c>
      <c r="M37" s="13">
        <f>M29+M24+M15+M10+M36</f>
        <v>124428.26400000001</v>
      </c>
      <c r="N37" s="13">
        <f>N29+N24+N15+N10+N36</f>
        <v>168192.432</v>
      </c>
      <c r="O37" s="25"/>
      <c r="P37" s="26">
        <f>P29+P24+P15+P10</f>
        <v>99.99999999999999</v>
      </c>
      <c r="Q37" s="16"/>
      <c r="R37" s="13">
        <f>R29+R24+R15+R10+R36</f>
        <v>127701.168</v>
      </c>
      <c r="S37" s="13">
        <f>S29+S24+S15+S10+S36</f>
        <v>102538.46399999999</v>
      </c>
      <c r="T37" s="25"/>
      <c r="U37" s="26">
        <f>U29+U24+U15+U10</f>
        <v>99.99999999999999</v>
      </c>
      <c r="V37" s="16"/>
      <c r="W37" s="13">
        <f>W29+W24+W15+W10+W36</f>
        <v>95765.42400000001</v>
      </c>
      <c r="X37" s="25"/>
      <c r="Y37" s="16"/>
      <c r="Z37" s="13">
        <f>Z29+Z24+Z15+Z10+Z36</f>
        <v>89632.62</v>
      </c>
      <c r="AA37" s="25"/>
      <c r="AB37" s="16"/>
      <c r="AC37" s="13">
        <f>AC29+AC24+AC15+AC10+AC36</f>
        <v>61902.54</v>
      </c>
      <c r="AD37" s="13">
        <f>AD29+AD24+AD15+AD10+AD36</f>
        <v>59878.979999999996</v>
      </c>
      <c r="AE37" s="13">
        <f>AE29+AE24+AE15+AE10+AE36</f>
        <v>95309.676</v>
      </c>
      <c r="AF37" s="25"/>
      <c r="AG37" s="36"/>
      <c r="AH37" s="13">
        <f>AH29+AH24+AH15+AH10+AH36</f>
        <v>93938.256</v>
      </c>
      <c r="AI37" s="13">
        <f>AI29+AI24+AI15+AI10+AI36</f>
        <v>94751.496</v>
      </c>
      <c r="AJ37" s="13">
        <f>AJ29+AJ24+AJ15+AJ10+AJ36</f>
        <v>94480.416</v>
      </c>
      <c r="AK37" s="13">
        <f>AK29+AK24+AK15+AK10+AK36</f>
        <v>129088.296</v>
      </c>
      <c r="AL37" s="13">
        <f>AL29+AL24+AL15+AL10+AL36</f>
        <v>128744.92799999997</v>
      </c>
      <c r="AM37" s="25"/>
      <c r="AN37" s="16"/>
      <c r="AO37" s="13">
        <f aca="true" t="shared" si="88" ref="AO37:BF37">AO29+AO24+AO15+AO10+AO36</f>
        <v>89115.84</v>
      </c>
      <c r="AP37" s="13">
        <f t="shared" si="88"/>
        <v>98838.95999999999</v>
      </c>
      <c r="AQ37" s="13">
        <f t="shared" si="88"/>
        <v>96082.80000000002</v>
      </c>
      <c r="AR37" s="13">
        <f t="shared" si="88"/>
        <v>63429.96</v>
      </c>
      <c r="AS37" s="13">
        <f t="shared" si="88"/>
        <v>63104.58</v>
      </c>
      <c r="AT37" s="13">
        <f t="shared" si="88"/>
        <v>137922.84</v>
      </c>
      <c r="AU37" s="13">
        <f t="shared" si="88"/>
        <v>78646.26000000001</v>
      </c>
      <c r="AV37" s="13">
        <f t="shared" si="88"/>
        <v>99126.06</v>
      </c>
      <c r="AW37" s="13">
        <f t="shared" si="88"/>
        <v>88733.04</v>
      </c>
      <c r="AX37" s="13">
        <f t="shared" si="88"/>
        <v>100714.68000000001</v>
      </c>
      <c r="AY37" s="13">
        <f t="shared" si="88"/>
        <v>63812.76</v>
      </c>
      <c r="AZ37" s="13">
        <f t="shared" si="88"/>
        <v>98896.38000000002</v>
      </c>
      <c r="BA37" s="13">
        <f t="shared" si="88"/>
        <v>98341.31999999999</v>
      </c>
      <c r="BB37" s="13">
        <f t="shared" si="88"/>
        <v>85058.15999999999</v>
      </c>
      <c r="BC37" s="13">
        <f t="shared" si="88"/>
        <v>139300.91999999998</v>
      </c>
      <c r="BD37" s="13">
        <f t="shared" si="88"/>
        <v>63544.8</v>
      </c>
      <c r="BE37" s="13">
        <f t="shared" si="88"/>
        <v>84426.54000000001</v>
      </c>
      <c r="BF37" s="13">
        <f t="shared" si="88"/>
        <v>98494.44</v>
      </c>
      <c r="BG37" s="19" t="e">
        <f>BG29+BG24+BG15+BG10</f>
        <v>#REF!</v>
      </c>
      <c r="BH37" s="19" t="e">
        <f>BH29+BH24+BH15+BH10</f>
        <v>#REF!</v>
      </c>
      <c r="BI37" s="19" t="e">
        <f>BI29+BI24+BI15+BI10</f>
        <v>#REF!</v>
      </c>
      <c r="BJ37" s="19" t="e">
        <f>BJ29+BJ24+BJ15+BJ10</f>
        <v>#REF!</v>
      </c>
      <c r="BK37" s="27">
        <f>J37+K37+L37+M37+N37+R37+S37+W37+Z37+AC37+AD37+AE37+AH37+AI37+AJ37+AK37+AL37+AO37+AP37+AQ37+AR37+AS37+AT37+AU37+AV37+AW37+AX37+AY37+AZ37+BA37+BB37+BC37+BD37+BE37+BF37</f>
        <v>3460012.308</v>
      </c>
      <c r="BL37" s="28">
        <f>BM37*0.05</f>
        <v>14416.71795</v>
      </c>
      <c r="BM37" s="28">
        <f>BK37/12</f>
        <v>288334.359</v>
      </c>
      <c r="BN37" s="8"/>
    </row>
    <row r="38" spans="1:66" ht="12.75">
      <c r="A38" s="50" t="s">
        <v>29</v>
      </c>
      <c r="B38" s="50"/>
      <c r="C38" s="50"/>
      <c r="D38" s="50"/>
      <c r="E38" s="50"/>
      <c r="F38" s="50"/>
      <c r="G38" s="25"/>
      <c r="H38" s="25"/>
      <c r="I38" s="25"/>
      <c r="J38" s="13">
        <v>717.1</v>
      </c>
      <c r="K38" s="13">
        <v>575.8</v>
      </c>
      <c r="L38" s="13">
        <v>572.5</v>
      </c>
      <c r="M38" s="13">
        <v>670.7</v>
      </c>
      <c r="N38" s="13">
        <v>906.6</v>
      </c>
      <c r="O38" s="25"/>
      <c r="P38" s="25"/>
      <c r="Q38" s="25"/>
      <c r="R38" s="13">
        <v>717.1</v>
      </c>
      <c r="S38" s="13">
        <v>575.8</v>
      </c>
      <c r="T38" s="25"/>
      <c r="U38" s="25"/>
      <c r="V38" s="7"/>
      <c r="W38" s="13">
        <v>516.2</v>
      </c>
      <c r="X38" s="25"/>
      <c r="Y38" s="7"/>
      <c r="Z38" s="13">
        <v>468.3</v>
      </c>
      <c r="AA38" s="25"/>
      <c r="AB38" s="7"/>
      <c r="AC38" s="13">
        <v>336.5</v>
      </c>
      <c r="AD38" s="13">
        <v>325.5</v>
      </c>
      <c r="AE38" s="13">
        <v>518.1</v>
      </c>
      <c r="AF38" s="25"/>
      <c r="AG38" s="37"/>
      <c r="AH38" s="13">
        <v>519.8</v>
      </c>
      <c r="AI38" s="13">
        <v>524.3</v>
      </c>
      <c r="AJ38" s="13">
        <v>522.8</v>
      </c>
      <c r="AK38" s="13">
        <v>714.3</v>
      </c>
      <c r="AL38" s="13">
        <v>712.4</v>
      </c>
      <c r="AM38" s="25"/>
      <c r="AN38" s="7"/>
      <c r="AO38" s="13">
        <v>465.6</v>
      </c>
      <c r="AP38" s="13">
        <v>516.4</v>
      </c>
      <c r="AQ38" s="13">
        <v>502</v>
      </c>
      <c r="AR38" s="13">
        <v>331.4</v>
      </c>
      <c r="AS38" s="13">
        <v>329.7</v>
      </c>
      <c r="AT38" s="13">
        <v>720.6</v>
      </c>
      <c r="AU38" s="13">
        <v>410.9</v>
      </c>
      <c r="AV38" s="13">
        <v>517.9</v>
      </c>
      <c r="AW38" s="13">
        <v>463.6</v>
      </c>
      <c r="AX38" s="13">
        <v>526.2</v>
      </c>
      <c r="AY38" s="13">
        <v>333.4</v>
      </c>
      <c r="AZ38" s="13">
        <v>516.7</v>
      </c>
      <c r="BA38" s="13">
        <v>513.8</v>
      </c>
      <c r="BB38" s="13">
        <v>444.4</v>
      </c>
      <c r="BC38" s="13">
        <v>727.8</v>
      </c>
      <c r="BD38" s="13">
        <v>332</v>
      </c>
      <c r="BE38" s="13">
        <v>441.1</v>
      </c>
      <c r="BF38" s="13">
        <v>514.6</v>
      </c>
      <c r="BG38" s="18">
        <v>376.5</v>
      </c>
      <c r="BH38" s="29">
        <v>434.5</v>
      </c>
      <c r="BI38" s="29">
        <v>445.5</v>
      </c>
      <c r="BJ38" s="18">
        <v>524.3</v>
      </c>
      <c r="BK38" s="30"/>
      <c r="BL38" s="30"/>
      <c r="BM38" s="30"/>
      <c r="BN38" s="8"/>
    </row>
    <row r="39" spans="1:66" s="11" customFormat="1" ht="25.5" customHeight="1">
      <c r="A39" s="51" t="s">
        <v>30</v>
      </c>
      <c r="B39" s="51"/>
      <c r="C39" s="51"/>
      <c r="D39" s="51"/>
      <c r="E39" s="51"/>
      <c r="F39" s="51"/>
      <c r="G39" s="9"/>
      <c r="H39" s="9">
        <f>7.28*1.416*1.2*1.15</f>
        <v>14.225702399999998</v>
      </c>
      <c r="I39" s="9">
        <f>I15+I24+I29+I36</f>
        <v>15.459999999999999</v>
      </c>
      <c r="J39" s="9">
        <f>J37/12/J38</f>
        <v>15.459999999999999</v>
      </c>
      <c r="K39" s="9">
        <f>K37/12/K38</f>
        <v>15.460000000000003</v>
      </c>
      <c r="L39" s="9">
        <f>L37/12/L38</f>
        <v>15.46</v>
      </c>
      <c r="M39" s="9">
        <f>M37/12/M38</f>
        <v>15.46</v>
      </c>
      <c r="N39" s="9">
        <f>N37/12/N38</f>
        <v>15.459999999999999</v>
      </c>
      <c r="O39" s="9"/>
      <c r="P39" s="9">
        <f>7.28*1.416*1.2*1.15</f>
        <v>14.225702399999998</v>
      </c>
      <c r="Q39" s="9">
        <f>Q15+Q24+Q29+Q36</f>
        <v>14.84</v>
      </c>
      <c r="R39" s="9">
        <f>R37/12/R38</f>
        <v>14.840000000000002</v>
      </c>
      <c r="S39" s="9">
        <f>S37/12/S38</f>
        <v>14.84</v>
      </c>
      <c r="T39" s="9"/>
      <c r="U39" s="9">
        <f>7.28*1.416*1.2*1.15</f>
        <v>14.225702399999998</v>
      </c>
      <c r="V39" s="9">
        <f>V15+V24+V29+V36</f>
        <v>15.459999999999999</v>
      </c>
      <c r="W39" s="38">
        <f>W37/12/W38</f>
        <v>15.46</v>
      </c>
      <c r="X39" s="9"/>
      <c r="Y39" s="9">
        <f>Y15+Y24+Y29+Y36</f>
        <v>15.95</v>
      </c>
      <c r="Z39" s="9">
        <f>Z37/12/Z38</f>
        <v>15.949999999999998</v>
      </c>
      <c r="AA39" s="9"/>
      <c r="AB39" s="9">
        <f>AB15+AB24+AB29+AB36</f>
        <v>15.33</v>
      </c>
      <c r="AC39" s="9">
        <f>AC37/12/AC38</f>
        <v>15.33</v>
      </c>
      <c r="AD39" s="9">
        <f>AD37/12/AD38</f>
        <v>15.33</v>
      </c>
      <c r="AE39" s="9">
        <f>AE37/12/AE38</f>
        <v>15.330000000000002</v>
      </c>
      <c r="AF39" s="9"/>
      <c r="AG39" s="38">
        <f>AG15+AG24+AG29+AG36</f>
        <v>15.06</v>
      </c>
      <c r="AH39" s="38">
        <f>AH37/12/AH38</f>
        <v>15.06</v>
      </c>
      <c r="AI39" s="38">
        <f>AI37/12/AI38</f>
        <v>15.06</v>
      </c>
      <c r="AJ39" s="38">
        <f>AJ37/12/AJ38</f>
        <v>15.06</v>
      </c>
      <c r="AK39" s="38">
        <f>AK37/12/AK38</f>
        <v>15.06</v>
      </c>
      <c r="AL39" s="38">
        <f>AL37/12/AL38</f>
        <v>15.059999999999997</v>
      </c>
      <c r="AM39" s="9"/>
      <c r="AN39" s="9">
        <f>AN15+AN24+AN29+AN36</f>
        <v>15.95</v>
      </c>
      <c r="AO39" s="9">
        <f>AO37/12/AO38</f>
        <v>15.95</v>
      </c>
      <c r="AP39" s="9">
        <f>AP37/12/AP38</f>
        <v>15.950000000000001</v>
      </c>
      <c r="AQ39" s="9">
        <f>AQ37/12/AQ38</f>
        <v>15.950000000000003</v>
      </c>
      <c r="AR39" s="9">
        <f>AR37/12/AR38</f>
        <v>15.950000000000001</v>
      </c>
      <c r="AS39" s="9">
        <f>AS37/12/AS38</f>
        <v>15.950000000000001</v>
      </c>
      <c r="AT39" s="9">
        <f aca="true" t="shared" si="89" ref="AT39:AZ39">AT37/12/AT38</f>
        <v>15.95</v>
      </c>
      <c r="AU39" s="9">
        <f t="shared" si="89"/>
        <v>15.950000000000003</v>
      </c>
      <c r="AV39" s="9">
        <f t="shared" si="89"/>
        <v>15.95</v>
      </c>
      <c r="AW39" s="9">
        <f t="shared" si="89"/>
        <v>15.949999999999998</v>
      </c>
      <c r="AX39" s="9">
        <f t="shared" si="89"/>
        <v>15.950000000000001</v>
      </c>
      <c r="AY39" s="9">
        <f t="shared" si="89"/>
        <v>15.950000000000003</v>
      </c>
      <c r="AZ39" s="9">
        <f t="shared" si="89"/>
        <v>15.950000000000001</v>
      </c>
      <c r="BA39" s="9">
        <f aca="true" t="shared" si="90" ref="BA39:BJ39">BA37/12/BA38</f>
        <v>15.95</v>
      </c>
      <c r="BB39" s="9">
        <f t="shared" si="90"/>
        <v>15.95</v>
      </c>
      <c r="BC39" s="9">
        <f t="shared" si="90"/>
        <v>15.949999999999998</v>
      </c>
      <c r="BD39" s="9">
        <f t="shared" si="90"/>
        <v>15.950000000000001</v>
      </c>
      <c r="BE39" s="9">
        <f t="shared" si="90"/>
        <v>15.950000000000001</v>
      </c>
      <c r="BF39" s="9">
        <f t="shared" si="90"/>
        <v>15.950000000000001</v>
      </c>
      <c r="BG39" s="9" t="e">
        <f t="shared" si="90"/>
        <v>#REF!</v>
      </c>
      <c r="BH39" s="9" t="e">
        <f t="shared" si="90"/>
        <v>#REF!</v>
      </c>
      <c r="BI39" s="9" t="e">
        <f t="shared" si="90"/>
        <v>#REF!</v>
      </c>
      <c r="BJ39" s="9" t="e">
        <f t="shared" si="90"/>
        <v>#REF!</v>
      </c>
      <c r="BK39" s="31"/>
      <c r="BL39" s="31">
        <v>14416.7</v>
      </c>
      <c r="BM39" s="31">
        <v>288334.4</v>
      </c>
      <c r="BN39" s="10"/>
    </row>
    <row r="40" spans="59:66" ht="12.75">
      <c r="BG40" s="8"/>
      <c r="BH40" s="8"/>
      <c r="BI40" s="8"/>
      <c r="BJ40" s="8"/>
      <c r="BK40" s="8"/>
      <c r="BL40" s="8"/>
      <c r="BM40" s="8"/>
      <c r="BN40" s="8"/>
    </row>
    <row r="41" spans="59:66" ht="12.75" customHeight="1" hidden="1">
      <c r="BG41" s="8"/>
      <c r="BH41" s="8"/>
      <c r="BI41" s="8"/>
      <c r="BJ41" s="8"/>
      <c r="BK41" s="8"/>
      <c r="BL41" s="8"/>
      <c r="BM41" s="8"/>
      <c r="BN41" s="8"/>
    </row>
    <row r="44" spans="1:2" ht="12.75">
      <c r="A44" s="1" t="s">
        <v>45</v>
      </c>
      <c r="B44" s="1">
        <v>12</v>
      </c>
    </row>
  </sheetData>
  <sheetProtection/>
  <mergeCells count="44">
    <mergeCell ref="A1:J1"/>
    <mergeCell ref="A2:J2"/>
    <mergeCell ref="A3:J3"/>
    <mergeCell ref="A4:J4"/>
    <mergeCell ref="AA8:AE8"/>
    <mergeCell ref="A14:F14"/>
    <mergeCell ref="AF8:AL8"/>
    <mergeCell ref="T8:W8"/>
    <mergeCell ref="A7:F9"/>
    <mergeCell ref="G7:BJ7"/>
    <mergeCell ref="BG8:BJ8"/>
    <mergeCell ref="X8:Z8"/>
    <mergeCell ref="AM8:BF8"/>
    <mergeCell ref="O8:S8"/>
    <mergeCell ref="G8:N8"/>
    <mergeCell ref="A22:F22"/>
    <mergeCell ref="A23:F23"/>
    <mergeCell ref="A10:F10"/>
    <mergeCell ref="A11:F11"/>
    <mergeCell ref="A18:F18"/>
    <mergeCell ref="A19:F19"/>
    <mergeCell ref="A12:F12"/>
    <mergeCell ref="A13:F13"/>
    <mergeCell ref="A15:F15"/>
    <mergeCell ref="A38:F38"/>
    <mergeCell ref="A39:F39"/>
    <mergeCell ref="A30:F30"/>
    <mergeCell ref="A31:F31"/>
    <mergeCell ref="A32:F32"/>
    <mergeCell ref="A37:F37"/>
    <mergeCell ref="A36:F36"/>
    <mergeCell ref="A35:F35"/>
    <mergeCell ref="A33:F33"/>
    <mergeCell ref="A34:F34"/>
    <mergeCell ref="A28:F28"/>
    <mergeCell ref="A29:F29"/>
    <mergeCell ref="A20:F20"/>
    <mergeCell ref="A16:F16"/>
    <mergeCell ref="A17:F17"/>
    <mergeCell ref="A21:F21"/>
    <mergeCell ref="A24:F24"/>
    <mergeCell ref="A25:F25"/>
    <mergeCell ref="A26:F26"/>
    <mergeCell ref="A27:F27"/>
  </mergeCells>
  <printOptions/>
  <pageMargins left="0.4330708661417323" right="0.11811023622047245" top="0.2362204724409449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2012-08-13T12:01:48Z</cp:lastPrinted>
  <dcterms:modified xsi:type="dcterms:W3CDTF">2013-10-17T07:00:34Z</dcterms:modified>
  <cp:category/>
  <cp:version/>
  <cp:contentType/>
  <cp:contentStatus/>
</cp:coreProperties>
</file>